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ania.14035\Documents\Portal da Transparência\4 Trimestre\"/>
    </mc:Choice>
  </mc:AlternateContent>
  <bookViews>
    <workbookView xWindow="0" yWindow="0" windowWidth="23040" windowHeight="7632"/>
  </bookViews>
  <sheets>
    <sheet name="Despesas" sheetId="1" r:id="rId1"/>
  </sheets>
  <definedNames>
    <definedName name="_xlnm._FilterDatabase" localSheetId="0" hidden="1">Despesas!$B$9:$E$211</definedName>
    <definedName name="_xlnm.Print_Area" localSheetId="0">Despesas!$B$2:$D$211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11" i="1" l="1"/>
  <c r="E205" i="1"/>
  <c r="E206" i="1"/>
  <c r="E207" i="1"/>
  <c r="E202" i="1"/>
  <c r="E201" i="1" s="1"/>
  <c r="E203" i="1"/>
  <c r="E199" i="1"/>
  <c r="E194" i="1" s="1"/>
  <c r="E196" i="1"/>
  <c r="D195" i="1"/>
  <c r="E191" i="1"/>
  <c r="E190" i="1" s="1"/>
  <c r="E189" i="1" s="1"/>
  <c r="E186" i="1"/>
  <c r="E185" i="1" s="1"/>
  <c r="D185" i="1"/>
  <c r="D168" i="1"/>
  <c r="D134" i="1"/>
  <c r="D116" i="1"/>
  <c r="D122" i="1"/>
  <c r="D194" i="1"/>
  <c r="D201" i="1"/>
  <c r="D207" i="1"/>
  <c r="D206" i="1" s="1"/>
  <c r="D205" i="1" s="1"/>
  <c r="D203" i="1"/>
  <c r="D202" i="1" s="1"/>
  <c r="D199" i="1"/>
  <c r="D196" i="1"/>
  <c r="D191" i="1"/>
  <c r="D190" i="1"/>
  <c r="D189" i="1" s="1"/>
  <c r="D186" i="1"/>
  <c r="D183" i="1"/>
  <c r="D182" i="1" s="1"/>
  <c r="D179" i="1"/>
  <c r="D178" i="1" s="1"/>
  <c r="D177" i="1" s="1"/>
  <c r="D172" i="1"/>
  <c r="D175" i="1"/>
  <c r="D174" i="1"/>
  <c r="D169" i="1"/>
  <c r="D162" i="1"/>
  <c r="D161" i="1" s="1"/>
  <c r="D158" i="1"/>
  <c r="D157" i="1"/>
  <c r="D153" i="1"/>
  <c r="D147" i="1" s="1"/>
  <c r="D151" i="1"/>
  <c r="D148" i="1"/>
  <c r="D145" i="1"/>
  <c r="D139" i="1"/>
  <c r="D130" i="1"/>
  <c r="D125" i="1"/>
  <c r="D124" i="1" s="1"/>
  <c r="E195" i="1" l="1"/>
  <c r="D181" i="1"/>
  <c r="D156" i="1"/>
  <c r="D109" i="1"/>
  <c r="D103" i="1"/>
  <c r="D102" i="1" s="1"/>
  <c r="D100" i="1"/>
  <c r="D97" i="1"/>
  <c r="D91" i="1"/>
  <c r="D86" i="1"/>
  <c r="D81" i="1"/>
  <c r="D77" i="1"/>
  <c r="D73" i="1"/>
  <c r="D68" i="1"/>
  <c r="D63" i="1"/>
  <c r="D60" i="1"/>
  <c r="D54" i="1"/>
  <c r="D47" i="1"/>
  <c r="D39" i="1"/>
  <c r="D32" i="1"/>
  <c r="D29" i="1"/>
  <c r="D23" i="1"/>
  <c r="D18" i="1"/>
  <c r="D15" i="1"/>
  <c r="D12" i="1"/>
  <c r="D11" i="1" s="1"/>
  <c r="D62" i="1" l="1"/>
  <c r="D10" i="1"/>
  <c r="D211" i="1" s="1"/>
  <c r="E180" i="1" s="1"/>
  <c r="E179" i="1" s="1"/>
  <c r="E178" i="1" s="1"/>
  <c r="E177" i="1" s="1"/>
  <c r="D31" i="1"/>
  <c r="E52" i="1"/>
  <c r="E176" i="1"/>
  <c r="E175" i="1" s="1"/>
  <c r="E174" i="1" s="1"/>
  <c r="E135" i="1"/>
  <c r="E41" i="1"/>
  <c r="E128" i="1"/>
  <c r="E112" i="1"/>
  <c r="E101" i="1"/>
  <c r="E100" i="1" s="1"/>
  <c r="E19" i="1"/>
  <c r="E140" i="1"/>
  <c r="E192" i="1"/>
  <c r="E170" i="1"/>
  <c r="E89" i="1"/>
  <c r="E79" i="1"/>
  <c r="E118" i="1"/>
  <c r="E76" i="1"/>
  <c r="E209" i="1"/>
  <c r="E188" i="1"/>
  <c r="E98" i="1"/>
  <c r="E88" i="1"/>
  <c r="E16" i="1"/>
  <c r="E187" i="1"/>
  <c r="E95" i="1"/>
  <c r="E44" i="1"/>
  <c r="E150" i="1" l="1"/>
  <c r="E173" i="1"/>
  <c r="E172" i="1" s="1"/>
  <c r="E35" i="1"/>
  <c r="E184" i="1"/>
  <c r="E183" i="1" s="1"/>
  <c r="E182" i="1" s="1"/>
  <c r="E181" i="1" s="1"/>
  <c r="E26" i="1"/>
  <c r="E17" i="1"/>
  <c r="E210" i="1"/>
  <c r="E121" i="1"/>
  <c r="E197" i="1"/>
  <c r="E74" i="1"/>
  <c r="E14" i="1"/>
  <c r="E119" i="1"/>
  <c r="E27" i="1"/>
  <c r="E111" i="1"/>
  <c r="E40" i="1"/>
  <c r="E82" i="1"/>
  <c r="E94" i="1"/>
  <c r="E45" i="1"/>
  <c r="E46" i="1"/>
  <c r="E131" i="1"/>
  <c r="E117" i="1"/>
  <c r="E116" i="1" s="1"/>
  <c r="E38" i="1"/>
  <c r="E120" i="1"/>
  <c r="E75" i="1"/>
  <c r="E49" i="1"/>
  <c r="E159" i="1"/>
  <c r="E152" i="1"/>
  <c r="E151" i="1" s="1"/>
  <c r="E92" i="1"/>
  <c r="E21" i="1"/>
  <c r="E105" i="1"/>
  <c r="E137" i="1"/>
  <c r="E15" i="1"/>
  <c r="E110" i="1"/>
  <c r="E24" i="1"/>
  <c r="E23" i="1" s="1"/>
  <c r="E99" i="1"/>
  <c r="E28" i="1"/>
  <c r="E36" i="1"/>
  <c r="E71" i="1"/>
  <c r="E33" i="1"/>
  <c r="E32" i="1" s="1"/>
  <c r="E37" i="1"/>
  <c r="E85" i="1"/>
  <c r="E13" i="1"/>
  <c r="E12" i="1" s="1"/>
  <c r="E133" i="1"/>
  <c r="E108" i="1"/>
  <c r="E53" i="1"/>
  <c r="E72" i="1"/>
  <c r="E96" i="1"/>
  <c r="E56" i="1"/>
  <c r="E54" i="1" s="1"/>
  <c r="E141" i="1"/>
  <c r="E138" i="1"/>
  <c r="E48" i="1"/>
  <c r="E132" i="1"/>
  <c r="E130" i="1" s="1"/>
  <c r="E107" i="1"/>
  <c r="E70" i="1"/>
  <c r="E171" i="1"/>
  <c r="E169" i="1" s="1"/>
  <c r="E208" i="1"/>
  <c r="E104" i="1"/>
  <c r="E42" i="1"/>
  <c r="E39" i="1" s="1"/>
  <c r="E146" i="1"/>
  <c r="E145" i="1" s="1"/>
  <c r="E149" i="1"/>
  <c r="E97" i="1"/>
  <c r="E50" i="1"/>
  <c r="E64" i="1"/>
  <c r="E129" i="1"/>
  <c r="E67" i="1"/>
  <c r="E63" i="1" s="1"/>
  <c r="E154" i="1"/>
  <c r="E153" i="1" s="1"/>
  <c r="E204" i="1"/>
  <c r="E57" i="1"/>
  <c r="E142" i="1"/>
  <c r="E66" i="1"/>
  <c r="E80" i="1"/>
  <c r="E193" i="1"/>
  <c r="E20" i="1"/>
  <c r="E113" i="1"/>
  <c r="E61" i="1"/>
  <c r="E60" i="1" s="1"/>
  <c r="E198" i="1"/>
  <c r="E164" i="1"/>
  <c r="E166" i="1"/>
  <c r="E78" i="1"/>
  <c r="E167" i="1"/>
  <c r="E25" i="1"/>
  <c r="E69" i="1"/>
  <c r="E68" i="1" s="1"/>
  <c r="E155" i="1"/>
  <c r="E87" i="1"/>
  <c r="E90" i="1"/>
  <c r="E65" i="1"/>
  <c r="E30" i="1"/>
  <c r="E29" i="1" s="1"/>
  <c r="E123" i="1"/>
  <c r="E122" i="1" s="1"/>
  <c r="E114" i="1"/>
  <c r="E34" i="1"/>
  <c r="E200" i="1"/>
  <c r="E127" i="1"/>
  <c r="E126" i="1"/>
  <c r="E84" i="1"/>
  <c r="E165" i="1"/>
  <c r="E58" i="1"/>
  <c r="E143" i="1"/>
  <c r="E55" i="1"/>
  <c r="E59" i="1"/>
  <c r="E160" i="1"/>
  <c r="E136" i="1"/>
  <c r="E134" i="1" s="1"/>
  <c r="E163" i="1"/>
  <c r="E115" i="1"/>
  <c r="E77" i="1"/>
  <c r="E51" i="1"/>
  <c r="E22" i="1"/>
  <c r="E106" i="1"/>
  <c r="E144" i="1"/>
  <c r="E83" i="1"/>
  <c r="E81" i="1" s="1"/>
  <c r="E93" i="1"/>
  <c r="E43" i="1"/>
  <c r="E86" i="1"/>
  <c r="E73" i="1"/>
  <c r="E109" i="1"/>
  <c r="E168" i="1" l="1"/>
  <c r="E158" i="1"/>
  <c r="E157" i="1" s="1"/>
  <c r="E18" i="1"/>
  <c r="E11" i="1" s="1"/>
  <c r="E47" i="1"/>
  <c r="E31" i="1" s="1"/>
  <c r="E139" i="1"/>
  <c r="E103" i="1"/>
  <c r="E102" i="1" s="1"/>
  <c r="E148" i="1"/>
  <c r="E147" i="1" s="1"/>
  <c r="E91" i="1"/>
  <c r="E62" i="1" s="1"/>
  <c r="E162" i="1"/>
  <c r="E161" i="1" s="1"/>
  <c r="E156" i="1" s="1"/>
  <c r="E125" i="1"/>
  <c r="E124" i="1"/>
  <c r="E10" i="1" l="1"/>
</calcChain>
</file>

<file path=xl/sharedStrings.xml><?xml version="1.0" encoding="utf-8"?>
<sst xmlns="http://schemas.openxmlformats.org/spreadsheetml/2006/main" count="410" uniqueCount="346">
  <si>
    <t>Código</t>
  </si>
  <si>
    <t>Especificação</t>
  </si>
  <si>
    <t xml:space="preserve">TOTAL </t>
  </si>
  <si>
    <t>ORÇAMENTO PROGRAMA</t>
  </si>
  <si>
    <t xml:space="preserve">Prevista em R$ </t>
  </si>
  <si>
    <t>Peso</t>
  </si>
  <si>
    <t>Despesas por finalidade/Programa de Trabalho</t>
  </si>
  <si>
    <t>01</t>
  </si>
  <si>
    <t>Educação</t>
  </si>
  <si>
    <t>02</t>
  </si>
  <si>
    <t>Saúde</t>
  </si>
  <si>
    <t>03</t>
  </si>
  <si>
    <t>Cultura</t>
  </si>
  <si>
    <t>04</t>
  </si>
  <si>
    <t>Lazer</t>
  </si>
  <si>
    <t>05</t>
  </si>
  <si>
    <t>Assistência</t>
  </si>
  <si>
    <t>06</t>
  </si>
  <si>
    <t>Educação Infantil</t>
  </si>
  <si>
    <t>Ensino Fundamental</t>
  </si>
  <si>
    <t>Educação de Jovens e Adultos</t>
  </si>
  <si>
    <t>Saúde Bucal</t>
  </si>
  <si>
    <t>Educação em Saúde</t>
  </si>
  <si>
    <t>Artes Cênicas</t>
  </si>
  <si>
    <t>Artes Visuais</t>
  </si>
  <si>
    <t>Música</t>
  </si>
  <si>
    <t>Literatura</t>
  </si>
  <si>
    <t>Audiovisual</t>
  </si>
  <si>
    <t>Biblioteca</t>
  </si>
  <si>
    <t>Desenvolvimento Físico-Esportivo</t>
  </si>
  <si>
    <t>Recreação</t>
  </si>
  <si>
    <t>Turismo Social</t>
  </si>
  <si>
    <t>Desenvolvimento Comunitário</t>
  </si>
  <si>
    <t>Segurança Alimentar e Apoio Social</t>
  </si>
  <si>
    <t>Trabalho Social com Grupos</t>
  </si>
  <si>
    <t>Relacionamento com Clientes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</si>
  <si>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SESC SANTA CATARINA</t>
    </r>
  </si>
  <si>
    <t>PROGRAMAS SOCIAIS</t>
  </si>
  <si>
    <t>0101</t>
  </si>
  <si>
    <t>010101</t>
  </si>
  <si>
    <t>01010101</t>
  </si>
  <si>
    <t>Creche</t>
  </si>
  <si>
    <t>01010102</t>
  </si>
  <si>
    <t>Pré-escola</t>
  </si>
  <si>
    <t>010102</t>
  </si>
  <si>
    <t>01010201</t>
  </si>
  <si>
    <t>Anos iniciais</t>
  </si>
  <si>
    <t>01010202</t>
  </si>
  <si>
    <t>Anos finais</t>
  </si>
  <si>
    <t>010104</t>
  </si>
  <si>
    <t>01010401</t>
  </si>
  <si>
    <t>01010402</t>
  </si>
  <si>
    <t>01010403</t>
  </si>
  <si>
    <t>Séries/Etapas</t>
  </si>
  <si>
    <t>01010404</t>
  </si>
  <si>
    <t>Alfabetização</t>
  </si>
  <si>
    <t>010105</t>
  </si>
  <si>
    <t>Educação Ampliada</t>
  </si>
  <si>
    <t>01010501</t>
  </si>
  <si>
    <t>Ações formativas</t>
  </si>
  <si>
    <t>01010502</t>
  </si>
  <si>
    <t>Ações mediadas</t>
  </si>
  <si>
    <t>01010503</t>
  </si>
  <si>
    <t>Apresentações</t>
  </si>
  <si>
    <t>01010504</t>
  </si>
  <si>
    <t>Eventos</t>
  </si>
  <si>
    <t>01010505</t>
  </si>
  <si>
    <t>Exposição</t>
  </si>
  <si>
    <t>010106</t>
  </si>
  <si>
    <t>Apoio à Prog. Finalística - Educação</t>
  </si>
  <si>
    <t>01010601</t>
  </si>
  <si>
    <t>Apoio à prog. finalística - Educação</t>
  </si>
  <si>
    <t>0102</t>
  </si>
  <si>
    <t>010207</t>
  </si>
  <si>
    <t>Alimentação e Nutrição</t>
  </si>
  <si>
    <t>01020702</t>
  </si>
  <si>
    <t>Sessão diagnóstica/clínica</t>
  </si>
  <si>
    <t>01020703</t>
  </si>
  <si>
    <t>Consulta</t>
  </si>
  <si>
    <t>01020704</t>
  </si>
  <si>
    <t>Lanche</t>
  </si>
  <si>
    <t>01020705</t>
  </si>
  <si>
    <t>Produtos gastronômicos</t>
  </si>
  <si>
    <t>01020706</t>
  </si>
  <si>
    <t>Refeição</t>
  </si>
  <si>
    <t>01020708</t>
  </si>
  <si>
    <t>010208</t>
  </si>
  <si>
    <t>01020802</t>
  </si>
  <si>
    <t>01020803</t>
  </si>
  <si>
    <t>01020804</t>
  </si>
  <si>
    <t>Procedimentos clínicos</t>
  </si>
  <si>
    <t>01020805</t>
  </si>
  <si>
    <t>Procedimentos complementares</t>
  </si>
  <si>
    <t>01020807</t>
  </si>
  <si>
    <t>01020808</t>
  </si>
  <si>
    <t>01020809</t>
  </si>
  <si>
    <t>010209</t>
  </si>
  <si>
    <t>Atenção Ampliada em Saúde</t>
  </si>
  <si>
    <t>01020902</t>
  </si>
  <si>
    <t>01020903</t>
  </si>
  <si>
    <t>Cuidados em saúde</t>
  </si>
  <si>
    <t>01020904</t>
  </si>
  <si>
    <t>Exames</t>
  </si>
  <si>
    <t>01020905</t>
  </si>
  <si>
    <t>Práticas coletivas</t>
  </si>
  <si>
    <t>01020906</t>
  </si>
  <si>
    <t>01020907</t>
  </si>
  <si>
    <t>010210</t>
  </si>
  <si>
    <t>01021002</t>
  </si>
  <si>
    <t>Sessão de apoio diagnóstico</t>
  </si>
  <si>
    <t>01021003</t>
  </si>
  <si>
    <t>01021004</t>
  </si>
  <si>
    <t>01021005</t>
  </si>
  <si>
    <t>01021006</t>
  </si>
  <si>
    <t>010211</t>
  </si>
  <si>
    <t>Apoio à Prog. Finalística - Saúde</t>
  </si>
  <si>
    <t>01021101</t>
  </si>
  <si>
    <t>Apoio à prog. finalística - Saúde</t>
  </si>
  <si>
    <t>0103</t>
  </si>
  <si>
    <t>010312</t>
  </si>
  <si>
    <t>01031202</t>
  </si>
  <si>
    <t>Intercâmbio</t>
  </si>
  <si>
    <t>01031203</t>
  </si>
  <si>
    <t>01031204</t>
  </si>
  <si>
    <t>01031205</t>
  </si>
  <si>
    <t>010313</t>
  </si>
  <si>
    <t>01031302</t>
  </si>
  <si>
    <t>01031303</t>
  </si>
  <si>
    <t>01031304</t>
  </si>
  <si>
    <t>01031307</t>
  </si>
  <si>
    <t>010314</t>
  </si>
  <si>
    <t>01031403</t>
  </si>
  <si>
    <t>01031404</t>
  </si>
  <si>
    <t>01031405</t>
  </si>
  <si>
    <t>010315</t>
  </si>
  <si>
    <t>01031503</t>
  </si>
  <si>
    <t>Exibição</t>
  </si>
  <si>
    <t>01031504</t>
  </si>
  <si>
    <t>01031505</t>
  </si>
  <si>
    <t>010316</t>
  </si>
  <si>
    <t>01031601</t>
  </si>
  <si>
    <t>Incentivo artístico e cultural</t>
  </si>
  <si>
    <t>01031603</t>
  </si>
  <si>
    <t>01031604</t>
  </si>
  <si>
    <t>01031605</t>
  </si>
  <si>
    <t>010317</t>
  </si>
  <si>
    <t>01031701</t>
  </si>
  <si>
    <t>Acesso a recursos informacionais </t>
  </si>
  <si>
    <t>01031702</t>
  </si>
  <si>
    <t>01031703</t>
  </si>
  <si>
    <t>01031706</t>
  </si>
  <si>
    <t>010318</t>
  </si>
  <si>
    <t>Memória Social e Patrimônio Cultural</t>
  </si>
  <si>
    <t>01031803</t>
  </si>
  <si>
    <t>Educação patrimonial</t>
  </si>
  <si>
    <t>01031804</t>
  </si>
  <si>
    <t>01031805</t>
  </si>
  <si>
    <t>01031806</t>
  </si>
  <si>
    <t>01031808</t>
  </si>
  <si>
    <t>010319</t>
  </si>
  <si>
    <t>Arte Educação</t>
  </si>
  <si>
    <t>01031903</t>
  </si>
  <si>
    <t>01031904</t>
  </si>
  <si>
    <t>010320</t>
  </si>
  <si>
    <t>Apoio à Prog. Finalística - Cultura</t>
  </si>
  <si>
    <t>01032001</t>
  </si>
  <si>
    <t>Apoio à prog. finalística - Cultura</t>
  </si>
  <si>
    <t>0104</t>
  </si>
  <si>
    <t>010421</t>
  </si>
  <si>
    <t>01042101</t>
  </si>
  <si>
    <t>Exercício físicos sistematicos</t>
  </si>
  <si>
    <t>01042102</t>
  </si>
  <si>
    <t>Formação esportiva</t>
  </si>
  <si>
    <t>01042103</t>
  </si>
  <si>
    <t xml:space="preserve">Competições físico-esportivas </t>
  </si>
  <si>
    <t>01042104</t>
  </si>
  <si>
    <t>01042105</t>
  </si>
  <si>
    <t>010422</t>
  </si>
  <si>
    <t>01042201</t>
  </si>
  <si>
    <t>Colônias recreativas</t>
  </si>
  <si>
    <t>01042202</t>
  </si>
  <si>
    <t>Parque aquático</t>
  </si>
  <si>
    <t>01042203</t>
  </si>
  <si>
    <t>Festa e festividades</t>
  </si>
  <si>
    <t>01042204</t>
  </si>
  <si>
    <t>Multipráticas recreativas</t>
  </si>
  <si>
    <t>01042205</t>
  </si>
  <si>
    <t>01042207</t>
  </si>
  <si>
    <t>010423</t>
  </si>
  <si>
    <t>01042301</t>
  </si>
  <si>
    <t>Hospedagem</t>
  </si>
  <si>
    <t>01042302</t>
  </si>
  <si>
    <t>Passeios</t>
  </si>
  <si>
    <t>01042303</t>
  </si>
  <si>
    <t>Viagens</t>
  </si>
  <si>
    <t>01042304</t>
  </si>
  <si>
    <t>01042307</t>
  </si>
  <si>
    <t>010424</t>
  </si>
  <si>
    <t>Apoio à Progr. Finalística - Lazer</t>
  </si>
  <si>
    <t>01042401</t>
  </si>
  <si>
    <t>Apoio à prog. finalística - Lazer</t>
  </si>
  <si>
    <t>0105</t>
  </si>
  <si>
    <t>010525</t>
  </si>
  <si>
    <t>01052501</t>
  </si>
  <si>
    <t>01052502</t>
  </si>
  <si>
    <t>01052504</t>
  </si>
  <si>
    <t>01052505</t>
  </si>
  <si>
    <t>010526</t>
  </si>
  <si>
    <t>Valorização Social</t>
  </si>
  <si>
    <t>01052602</t>
  </si>
  <si>
    <t>01052603</t>
  </si>
  <si>
    <t>01052605</t>
  </si>
  <si>
    <t>010527</t>
  </si>
  <si>
    <t>01052701</t>
  </si>
  <si>
    <t>Distribuição de doações</t>
  </si>
  <si>
    <t>01052702</t>
  </si>
  <si>
    <t>01052703</t>
  </si>
  <si>
    <t>01052705</t>
  </si>
  <si>
    <t>010528</t>
  </si>
  <si>
    <t>01052801</t>
  </si>
  <si>
    <t>Consulta social</t>
  </si>
  <si>
    <t>01052802</t>
  </si>
  <si>
    <t>01052803</t>
  </si>
  <si>
    <t>01052805</t>
  </si>
  <si>
    <t>01052806</t>
  </si>
  <si>
    <t>010529</t>
  </si>
  <si>
    <t>Apoio à Prog. Finalística - Assistência</t>
  </si>
  <si>
    <t>01052901</t>
  </si>
  <si>
    <t>Apoio à prog. finalística - Assistência</t>
  </si>
  <si>
    <t>0106</t>
  </si>
  <si>
    <t>Ativ. Transversais aos Prog. Sociais</t>
  </si>
  <si>
    <t>010630</t>
  </si>
  <si>
    <t>Apoio à Programas Sociais</t>
  </si>
  <si>
    <t>01063001</t>
  </si>
  <si>
    <t>Gestão de programas sociais</t>
  </si>
  <si>
    <t>01063002</t>
  </si>
  <si>
    <t>Gestão e man. de Unidades Operacionais</t>
  </si>
  <si>
    <t>010631</t>
  </si>
  <si>
    <t>01063101</t>
  </si>
  <si>
    <t>Credenciamento e acesso ao Sesc</t>
  </si>
  <si>
    <t>010632</t>
  </si>
  <si>
    <t>Conteúdo em Mídias</t>
  </si>
  <si>
    <t>01063201</t>
  </si>
  <si>
    <t>Rádio e TV</t>
  </si>
  <si>
    <t>01063202</t>
  </si>
  <si>
    <t>Conteúdo multimídia</t>
  </si>
  <si>
    <t xml:space="preserve">ADMINISTRAÇÃO GERAL </t>
  </si>
  <si>
    <t>0207</t>
  </si>
  <si>
    <t>Gestão Administrativa</t>
  </si>
  <si>
    <t>020733</t>
  </si>
  <si>
    <t>02073301</t>
  </si>
  <si>
    <t>Presidência e Conselho Deliberativo</t>
  </si>
  <si>
    <t>02073302</t>
  </si>
  <si>
    <t>Direção-Geral ou Regional</t>
  </si>
  <si>
    <t>0208</t>
  </si>
  <si>
    <t>Atividades Administrativas</t>
  </si>
  <si>
    <t>020834</t>
  </si>
  <si>
    <t>02083401</t>
  </si>
  <si>
    <t>Atividades e serviços administrativos</t>
  </si>
  <si>
    <t>02083402</t>
  </si>
  <si>
    <t>Serviços jurídicos</t>
  </si>
  <si>
    <t>02083403</t>
  </si>
  <si>
    <t>Gestão de Recursos Humanos</t>
  </si>
  <si>
    <t>02083404</t>
  </si>
  <si>
    <t>Gestão comp., contr., logíst. e patrim.</t>
  </si>
  <si>
    <t>02083405</t>
  </si>
  <si>
    <t>Tributos administrativos</t>
  </si>
  <si>
    <t>0209</t>
  </si>
  <si>
    <t>Gestão de Imóveis e Transportes</t>
  </si>
  <si>
    <t>020935</t>
  </si>
  <si>
    <t>Manutenção e Conservação</t>
  </si>
  <si>
    <t>02093501</t>
  </si>
  <si>
    <t>Manutenção e conser. em imóv. Próprios</t>
  </si>
  <si>
    <t>02093502</t>
  </si>
  <si>
    <t>Manutenção e conser. em imóv. terceiros</t>
  </si>
  <si>
    <t>020936</t>
  </si>
  <si>
    <t>Aquisição e Manutenção de Veículos</t>
  </si>
  <si>
    <t>02093601</t>
  </si>
  <si>
    <t>Aquisição e manut. de veículos próprios</t>
  </si>
  <si>
    <t>0210</t>
  </si>
  <si>
    <t>Modernização e Melhoria da Sede Admin.</t>
  </si>
  <si>
    <t>021037</t>
  </si>
  <si>
    <t>02103701</t>
  </si>
  <si>
    <t>Aquis e obras em imóv p/ sede adm A meio</t>
  </si>
  <si>
    <t>TECNOLOGIA DA INFORMAÇÃO</t>
  </si>
  <si>
    <t>0311</t>
  </si>
  <si>
    <t>Serviços de Tec. da Inform e Comunicação</t>
  </si>
  <si>
    <t>031138</t>
  </si>
  <si>
    <t>TI - Gerenciamento e Equipe Técnica</t>
  </si>
  <si>
    <t>03113801</t>
  </si>
  <si>
    <t>TI - Gerenciamento e equi. técn.  A meio</t>
  </si>
  <si>
    <t xml:space="preserve">PLANEJAMENTO E ADMINISTRAÇÃO FINANCEIRA </t>
  </si>
  <si>
    <t>0412</t>
  </si>
  <si>
    <t>Planej., Contr. Cont., Finan. e Orçam.</t>
  </si>
  <si>
    <t>041239</t>
  </si>
  <si>
    <t>04123901</t>
  </si>
  <si>
    <t>Planej., contr., cont., finan. e orçam.</t>
  </si>
  <si>
    <t>0413</t>
  </si>
  <si>
    <t>Despesas e Repasses Regulamentares</t>
  </si>
  <si>
    <t>041340</t>
  </si>
  <si>
    <t>04134001</t>
  </si>
  <si>
    <t>Contrib. à CNC e Federações do Comércio</t>
  </si>
  <si>
    <t>04134002</t>
  </si>
  <si>
    <t>Comissão ao órgão arrecadador</t>
  </si>
  <si>
    <t xml:space="preserve">FORMAÇÃO DE RECURSOS HUMANOS </t>
  </si>
  <si>
    <t>0514</t>
  </si>
  <si>
    <t>Capacitação e Desenvolvimento de RH</t>
  </si>
  <si>
    <t>051441</t>
  </si>
  <si>
    <t>Capacitação e Desenv. de Empregados</t>
  </si>
  <si>
    <t>05144101</t>
  </si>
  <si>
    <t>Capacitação e desen. de empregados-meio</t>
  </si>
  <si>
    <t>05144102</t>
  </si>
  <si>
    <t>Capacitação e desen. de empregados-fim</t>
  </si>
  <si>
    <t xml:space="preserve">COMUNICAÇÃO SOCIAL </t>
  </si>
  <si>
    <t>0615</t>
  </si>
  <si>
    <t>Comunicação Soc. e Afirmação Instit.</t>
  </si>
  <si>
    <t>061542</t>
  </si>
  <si>
    <t>Comum. Instit., Divulgação e Marketing</t>
  </si>
  <si>
    <t>06154201</t>
  </si>
  <si>
    <t>Comum. instit., divulgação e marketing</t>
  </si>
  <si>
    <t>06154202</t>
  </si>
  <si>
    <t>Divulgação da programação do Sesc</t>
  </si>
  <si>
    <t>061543</t>
  </si>
  <si>
    <t>Relacionamento Institucional</t>
  </si>
  <si>
    <t>06154301</t>
  </si>
  <si>
    <t>Relacionamento com públicos de interesse</t>
  </si>
  <si>
    <t>07</t>
  </si>
  <si>
    <t>CONTROLE INTERNO</t>
  </si>
  <si>
    <t>0716</t>
  </si>
  <si>
    <t>Controladoria e Ouvidoria</t>
  </si>
  <si>
    <t>071644</t>
  </si>
  <si>
    <t>Controle Interno</t>
  </si>
  <si>
    <t>07164401</t>
  </si>
  <si>
    <t>Contr. interno, gest. de riscos e compl.</t>
  </si>
  <si>
    <t>08</t>
  </si>
  <si>
    <t>RESPONSABILIDADE SOCIOAMBIENTAL</t>
  </si>
  <si>
    <t>0817</t>
  </si>
  <si>
    <t>Responsabilidade Socioambiental</t>
  </si>
  <si>
    <t>081746</t>
  </si>
  <si>
    <t>Ações de Sustenten. e Conser. Ambiental</t>
  </si>
  <si>
    <t>08174601</t>
  </si>
  <si>
    <t>Gestão em sustentabilidade</t>
  </si>
  <si>
    <t>08174604</t>
  </si>
  <si>
    <t>Gestão dos resíduos sólidos - Área meio</t>
  </si>
  <si>
    <t>08174605</t>
  </si>
  <si>
    <t>Gestão dos resíduos sólidos - Área fim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</si>
</sst>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9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32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2" fillId="2" borderId="0" xfId="0" applyFont="1" applyFill="1" applyBorder="1" applyAlignment="1">
      <alignment vertical="center" wrapText="1"/>
    </xf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0" fontId="6" fillId="2" borderId="5" xfId="0" quotePrefix="1" applyFont="1" applyFill="1" applyBorder="1" applyAlignment="1">
      <alignment horizontal="center" vertical="center" wrapText="1"/>
    </xf>
    <xf numFmtId="0" fontId="10" fillId="2" borderId="5" xfId="0" quotePrefix="1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vertical="center" wrapText="1"/>
    </xf>
    <xf numFmtId="164" fontId="5" fillId="2" borderId="5" xfId="2" applyNumberFormat="1" applyFont="1" applyFill="1" applyBorder="1" applyAlignment="1">
      <alignment horizontal="right" vertical="center" wrapText="1"/>
    </xf>
    <xf numFmtId="10" fontId="5" fillId="2" borderId="5" xfId="3" applyNumberFormat="1" applyFont="1" applyFill="1" applyBorder="1" applyAlignment="1">
      <alignment horizontal="right" vertical="center" wrapText="1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381755</xdr:colOff>
      <xdr:row>0</xdr:row>
      <xdr:rowOff>0</xdr:rowOff>
    </xdr:from>
    <xdr:to>
      <xdr:col>1</xdr:col>
      <xdr:colOff>720587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755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E216"/>
  <sheetViews>
    <sheetView showRowColHeaders="0" tabSelected="1" topLeftCell="A196" zoomScale="115" zoomScaleNormal="115" workbookViewId="0">
      <selection activeCell="E211" sqref="E211"/>
    </sheetView>
  </sheetViews>
  <sheetFormatPr defaultColWidth="9.109375" defaultRowHeight="14.4" x14ac:dyDescent="0.3"/>
  <cols>
    <col min="1" max="1" width="9.109375" style="1"/>
    <col min="2" max="2" width="11.6640625" style="1" customWidth="1"/>
    <col min="3" max="3" width="56.6640625" style="1" bestFit="1" customWidth="1"/>
    <col min="4" max="4" width="18.6640625" style="8" bestFit="1" customWidth="1"/>
    <col min="5" max="8" width="9.109375" style="1"/>
    <col min="9" max="9" width="15" style="1" bestFit="1" customWidth="1"/>
    <col min="10" max="16384" width="9.109375" style="1"/>
  </cols>
  <sheetData>
    <row r="2" spans="2:5" x14ac:dyDescent="0.3">
      <c r="B2" s="30" t="s">
        <v>3</v>
      </c>
      <c r="C2" s="30"/>
      <c r="D2" s="30"/>
    </row>
    <row r="3" spans="2:5" x14ac:dyDescent="0.3">
      <c r="B3" s="31">
        <v>2025</v>
      </c>
      <c r="C3" s="31"/>
      <c r="D3" s="31"/>
    </row>
    <row r="4" spans="2:5" ht="15" thickBot="1" x14ac:dyDescent="0.35">
      <c r="B4" s="6"/>
    </row>
    <row r="5" spans="2:5" ht="14.25" customHeight="1" thickBot="1" x14ac:dyDescent="0.35">
      <c r="B5" s="22" t="s">
        <v>36</v>
      </c>
      <c r="C5" s="13"/>
      <c r="D5" s="1"/>
    </row>
    <row r="6" spans="2:5" ht="14.25" customHeight="1" thickBot="1" x14ac:dyDescent="0.35">
      <c r="B6" s="15"/>
      <c r="C6" s="15"/>
      <c r="D6" s="12"/>
    </row>
    <row r="7" spans="2:5" ht="14.25" customHeight="1" thickBot="1" x14ac:dyDescent="0.35">
      <c r="C7" s="16" t="s">
        <v>6</v>
      </c>
      <c r="D7" s="12"/>
    </row>
    <row r="8" spans="2:5" ht="15" thickBot="1" x14ac:dyDescent="0.35">
      <c r="B8" s="3"/>
      <c r="C8" s="4"/>
      <c r="D8" s="10"/>
    </row>
    <row r="9" spans="2:5" ht="15.75" customHeight="1" thickBot="1" x14ac:dyDescent="0.35">
      <c r="B9" s="19" t="s">
        <v>0</v>
      </c>
      <c r="C9" s="19" t="s">
        <v>1</v>
      </c>
      <c r="D9" s="11" t="s">
        <v>4</v>
      </c>
      <c r="E9" s="11" t="s">
        <v>5</v>
      </c>
    </row>
    <row r="10" spans="2:5" ht="21.9" customHeight="1" x14ac:dyDescent="0.3">
      <c r="B10" s="24" t="s">
        <v>7</v>
      </c>
      <c r="C10" s="25" t="s">
        <v>37</v>
      </c>
      <c r="D10" s="26">
        <f>D11+D31+D62+D102+D124+D147</f>
        <v>474737323</v>
      </c>
      <c r="E10" s="27">
        <f>E11+E31+E62+E102+E124+E147</f>
        <v>0.85692657581227438</v>
      </c>
    </row>
    <row r="11" spans="2:5" ht="21.9" customHeight="1" x14ac:dyDescent="0.3">
      <c r="B11" s="24" t="s">
        <v>38</v>
      </c>
      <c r="C11" s="25" t="s">
        <v>8</v>
      </c>
      <c r="D11" s="26">
        <f>D12+D15+D18+D23+D29</f>
        <v>97745820</v>
      </c>
      <c r="E11" s="27">
        <f>E12+E15+E18+E23+E29</f>
        <v>0.17643649819494583</v>
      </c>
    </row>
    <row r="12" spans="2:5" ht="21.9" customHeight="1" x14ac:dyDescent="0.3">
      <c r="B12" s="24" t="s">
        <v>39</v>
      </c>
      <c r="C12" s="25" t="s">
        <v>18</v>
      </c>
      <c r="D12" s="26">
        <f>SUM(D13:D14)</f>
        <v>39365022</v>
      </c>
      <c r="E12" s="27">
        <f>SUM(E13:E14)</f>
        <v>7.1055996389891685E-2</v>
      </c>
    </row>
    <row r="13" spans="2:5" ht="21.9" customHeight="1" x14ac:dyDescent="0.3">
      <c r="B13" s="23" t="s">
        <v>40</v>
      </c>
      <c r="C13" s="5" t="s">
        <v>41</v>
      </c>
      <c r="D13" s="17">
        <v>18660209</v>
      </c>
      <c r="E13" s="20">
        <f>D13/$D$211</f>
        <v>3.3682687725631766E-2</v>
      </c>
    </row>
    <row r="14" spans="2:5" ht="21.9" customHeight="1" x14ac:dyDescent="0.3">
      <c r="B14" s="23" t="s">
        <v>42</v>
      </c>
      <c r="C14" s="5" t="s">
        <v>43</v>
      </c>
      <c r="D14" s="17">
        <v>20704813</v>
      </c>
      <c r="E14" s="20">
        <f>D14/$D$211</f>
        <v>3.7373308664259926E-2</v>
      </c>
    </row>
    <row r="15" spans="2:5" ht="21.9" customHeight="1" x14ac:dyDescent="0.3">
      <c r="B15" s="24" t="s">
        <v>44</v>
      </c>
      <c r="C15" s="25" t="s">
        <v>19</v>
      </c>
      <c r="D15" s="26">
        <f>SUM(D16:D17)</f>
        <v>35130041</v>
      </c>
      <c r="E15" s="27">
        <f>SUM(E16:E17)</f>
        <v>6.3411626353790621E-2</v>
      </c>
    </row>
    <row r="16" spans="2:5" ht="21.9" customHeight="1" x14ac:dyDescent="0.3">
      <c r="B16" s="23" t="s">
        <v>45</v>
      </c>
      <c r="C16" s="5" t="s">
        <v>46</v>
      </c>
      <c r="D16" s="17">
        <v>23175163</v>
      </c>
      <c r="E16" s="20">
        <f t="shared" ref="E16:E17" si="0">D16/$D$211</f>
        <v>4.1832424187725634E-2</v>
      </c>
    </row>
    <row r="17" spans="2:5" ht="21.9" customHeight="1" x14ac:dyDescent="0.3">
      <c r="B17" s="23" t="s">
        <v>47</v>
      </c>
      <c r="C17" s="5" t="s">
        <v>48</v>
      </c>
      <c r="D17" s="17">
        <v>11954878</v>
      </c>
      <c r="E17" s="20">
        <f t="shared" si="0"/>
        <v>2.1579202166064983E-2</v>
      </c>
    </row>
    <row r="18" spans="2:5" ht="21.9" customHeight="1" x14ac:dyDescent="0.3">
      <c r="B18" s="24" t="s">
        <v>49</v>
      </c>
      <c r="C18" s="25" t="s">
        <v>20</v>
      </c>
      <c r="D18" s="26">
        <f>SUM(D19:D22)</f>
        <v>1353924</v>
      </c>
      <c r="E18" s="27">
        <f>SUM(E19:E22)</f>
        <v>2.4439061371841152E-3</v>
      </c>
    </row>
    <row r="19" spans="2:5" ht="21.9" customHeight="1" x14ac:dyDescent="0.3">
      <c r="B19" s="23" t="s">
        <v>50</v>
      </c>
      <c r="C19" s="5" t="s">
        <v>46</v>
      </c>
      <c r="D19" s="17">
        <v>271771</v>
      </c>
      <c r="E19" s="20">
        <f t="shared" ref="E19:E22" si="1">D19/$D$211</f>
        <v>4.9056137184115523E-4</v>
      </c>
    </row>
    <row r="20" spans="2:5" ht="21.9" customHeight="1" x14ac:dyDescent="0.3">
      <c r="B20" s="23" t="s">
        <v>51</v>
      </c>
      <c r="C20" s="5" t="s">
        <v>48</v>
      </c>
      <c r="D20" s="17">
        <v>32416</v>
      </c>
      <c r="E20" s="20">
        <f t="shared" si="1"/>
        <v>5.8512635379061374E-5</v>
      </c>
    </row>
    <row r="21" spans="2:5" ht="21.9" customHeight="1" x14ac:dyDescent="0.3">
      <c r="B21" s="23" t="s">
        <v>52</v>
      </c>
      <c r="C21" s="5" t="s">
        <v>53</v>
      </c>
      <c r="D21" s="17">
        <v>831768</v>
      </c>
      <c r="E21" s="20">
        <f t="shared" si="1"/>
        <v>1.5013862815884476E-3</v>
      </c>
    </row>
    <row r="22" spans="2:5" ht="21.9" customHeight="1" x14ac:dyDescent="0.3">
      <c r="B22" s="23" t="s">
        <v>54</v>
      </c>
      <c r="C22" s="5" t="s">
        <v>55</v>
      </c>
      <c r="D22" s="17">
        <v>217969</v>
      </c>
      <c r="E22" s="20">
        <f t="shared" si="1"/>
        <v>3.9344584837545124E-4</v>
      </c>
    </row>
    <row r="23" spans="2:5" ht="21.9" customHeight="1" x14ac:dyDescent="0.3">
      <c r="B23" s="24" t="s">
        <v>56</v>
      </c>
      <c r="C23" s="25" t="s">
        <v>57</v>
      </c>
      <c r="D23" s="26">
        <f>SUM(D24:D28)</f>
        <v>16918585</v>
      </c>
      <c r="E23" s="27">
        <f>SUM(E24:E28)</f>
        <v>3.0538962093862816E-2</v>
      </c>
    </row>
    <row r="24" spans="2:5" ht="21.9" customHeight="1" x14ac:dyDescent="0.3">
      <c r="B24" s="23" t="s">
        <v>58</v>
      </c>
      <c r="C24" s="5" t="s">
        <v>59</v>
      </c>
      <c r="D24" s="17">
        <v>14129692</v>
      </c>
      <c r="E24" s="20">
        <f t="shared" ref="E24:E28" si="2">D24/$D$211</f>
        <v>2.5504859205776172E-2</v>
      </c>
    </row>
    <row r="25" spans="2:5" ht="21.9" customHeight="1" x14ac:dyDescent="0.3">
      <c r="B25" s="23" t="s">
        <v>60</v>
      </c>
      <c r="C25" s="5" t="s">
        <v>61</v>
      </c>
      <c r="D25" s="17">
        <v>1753723</v>
      </c>
      <c r="E25" s="20">
        <f t="shared" si="2"/>
        <v>3.1655649819494584E-3</v>
      </c>
    </row>
    <row r="26" spans="2:5" ht="21.9" customHeight="1" x14ac:dyDescent="0.3">
      <c r="B26" s="23" t="s">
        <v>62</v>
      </c>
      <c r="C26" s="5" t="s">
        <v>63</v>
      </c>
      <c r="D26" s="17">
        <v>927538</v>
      </c>
      <c r="E26" s="20">
        <f t="shared" si="2"/>
        <v>1.6742563176895308E-3</v>
      </c>
    </row>
    <row r="27" spans="2:5" ht="21.9" customHeight="1" x14ac:dyDescent="0.3">
      <c r="B27" s="23" t="s">
        <v>64</v>
      </c>
      <c r="C27" s="5" t="s">
        <v>65</v>
      </c>
      <c r="D27" s="17">
        <v>20522</v>
      </c>
      <c r="E27" s="20">
        <f t="shared" si="2"/>
        <v>3.7043321299638992E-5</v>
      </c>
    </row>
    <row r="28" spans="2:5" ht="21.9" customHeight="1" x14ac:dyDescent="0.3">
      <c r="B28" s="23" t="s">
        <v>66</v>
      </c>
      <c r="C28" s="5" t="s">
        <v>67</v>
      </c>
      <c r="D28" s="17">
        <v>87110</v>
      </c>
      <c r="E28" s="20">
        <f t="shared" si="2"/>
        <v>1.5723826714801443E-4</v>
      </c>
    </row>
    <row r="29" spans="2:5" ht="21.9" customHeight="1" x14ac:dyDescent="0.3">
      <c r="B29" s="24" t="s">
        <v>68</v>
      </c>
      <c r="C29" s="25" t="s">
        <v>69</v>
      </c>
      <c r="D29" s="26">
        <f>D30</f>
        <v>4978248</v>
      </c>
      <c r="E29" s="27">
        <f>SUM(E30)</f>
        <v>8.9860072202166061E-3</v>
      </c>
    </row>
    <row r="30" spans="2:5" ht="21.9" customHeight="1" x14ac:dyDescent="0.3">
      <c r="B30" s="23" t="s">
        <v>70</v>
      </c>
      <c r="C30" s="5" t="s">
        <v>71</v>
      </c>
      <c r="D30" s="17">
        <v>4978248</v>
      </c>
      <c r="E30" s="20">
        <f>D30/$D$211</f>
        <v>8.9860072202166061E-3</v>
      </c>
    </row>
    <row r="31" spans="2:5" ht="21.9" customHeight="1" x14ac:dyDescent="0.3">
      <c r="B31" s="24" t="s">
        <v>72</v>
      </c>
      <c r="C31" s="25" t="s">
        <v>10</v>
      </c>
      <c r="D31" s="26">
        <f>D32+D39+D47+D54+D60</f>
        <v>77001774</v>
      </c>
      <c r="E31" s="27">
        <f>E32+E39+E47+E54+E60</f>
        <v>0.13899237184115523</v>
      </c>
    </row>
    <row r="32" spans="2:5" ht="21.9" customHeight="1" x14ac:dyDescent="0.3">
      <c r="B32" s="24" t="s">
        <v>73</v>
      </c>
      <c r="C32" s="25" t="s">
        <v>74</v>
      </c>
      <c r="D32" s="26">
        <f>SUM(D33:D38)</f>
        <v>58376347</v>
      </c>
      <c r="E32" s="27">
        <f>SUM(E33:E38)</f>
        <v>0.10537246750902526</v>
      </c>
    </row>
    <row r="33" spans="2:5" ht="21.9" customHeight="1" x14ac:dyDescent="0.3">
      <c r="B33" s="23" t="s">
        <v>75</v>
      </c>
      <c r="C33" s="5" t="s">
        <v>76</v>
      </c>
      <c r="D33" s="17">
        <v>55471</v>
      </c>
      <c r="E33" s="20">
        <f t="shared" ref="E33:E38" si="3">D33/$D$211</f>
        <v>1.0012815884476534E-4</v>
      </c>
    </row>
    <row r="34" spans="2:5" ht="21.9" customHeight="1" x14ac:dyDescent="0.3">
      <c r="B34" s="23" t="s">
        <v>77</v>
      </c>
      <c r="C34" s="5" t="s">
        <v>78</v>
      </c>
      <c r="D34" s="17">
        <v>276245</v>
      </c>
      <c r="E34" s="20">
        <f t="shared" si="3"/>
        <v>4.9863718411552352E-4</v>
      </c>
    </row>
    <row r="35" spans="2:5" ht="21.9" customHeight="1" x14ac:dyDescent="0.3">
      <c r="B35" s="23" t="s">
        <v>79</v>
      </c>
      <c r="C35" s="5" t="s">
        <v>80</v>
      </c>
      <c r="D35" s="17">
        <v>16587582</v>
      </c>
      <c r="E35" s="20">
        <f t="shared" si="3"/>
        <v>2.9941483754512634E-2</v>
      </c>
    </row>
    <row r="36" spans="2:5" ht="21.9" customHeight="1" x14ac:dyDescent="0.3">
      <c r="B36" s="23" t="s">
        <v>81</v>
      </c>
      <c r="C36" s="5" t="s">
        <v>82</v>
      </c>
      <c r="D36" s="17">
        <v>880082</v>
      </c>
      <c r="E36" s="20">
        <f t="shared" si="3"/>
        <v>1.5885956678700361E-3</v>
      </c>
    </row>
    <row r="37" spans="2:5" ht="21.9" customHeight="1" x14ac:dyDescent="0.3">
      <c r="B37" s="23" t="s">
        <v>83</v>
      </c>
      <c r="C37" s="5" t="s">
        <v>84</v>
      </c>
      <c r="D37" s="17">
        <v>40536863</v>
      </c>
      <c r="E37" s="20">
        <f t="shared" si="3"/>
        <v>7.3171232851985554E-2</v>
      </c>
    </row>
    <row r="38" spans="2:5" ht="21.9" customHeight="1" x14ac:dyDescent="0.3">
      <c r="B38" s="23" t="s">
        <v>85</v>
      </c>
      <c r="C38" s="5" t="s">
        <v>61</v>
      </c>
      <c r="D38" s="17">
        <v>40104</v>
      </c>
      <c r="E38" s="20">
        <f t="shared" si="3"/>
        <v>7.2389891696750903E-5</v>
      </c>
    </row>
    <row r="39" spans="2:5" ht="21.9" customHeight="1" x14ac:dyDescent="0.3">
      <c r="B39" s="24" t="s">
        <v>86</v>
      </c>
      <c r="C39" s="25" t="s">
        <v>21</v>
      </c>
      <c r="D39" s="26">
        <f>SUM(D40:D46)</f>
        <v>11636414</v>
      </c>
      <c r="E39" s="27">
        <f>SUM(E40:E46)</f>
        <v>2.1004357400722023E-2</v>
      </c>
    </row>
    <row r="40" spans="2:5" ht="21.9" customHeight="1" x14ac:dyDescent="0.3">
      <c r="B40" s="23" t="s">
        <v>87</v>
      </c>
      <c r="C40" s="5" t="s">
        <v>76</v>
      </c>
      <c r="D40" s="17">
        <v>36000</v>
      </c>
      <c r="E40" s="20">
        <f t="shared" ref="E40:E46" si="4">D40/$D$211</f>
        <v>6.4981949458483752E-5</v>
      </c>
    </row>
    <row r="41" spans="2:5" ht="21.9" customHeight="1" x14ac:dyDescent="0.3">
      <c r="B41" s="23" t="s">
        <v>88</v>
      </c>
      <c r="C41" s="5" t="s">
        <v>78</v>
      </c>
      <c r="D41" s="17">
        <v>10782284</v>
      </c>
      <c r="E41" s="20">
        <f t="shared" si="4"/>
        <v>1.9462606498194947E-2</v>
      </c>
    </row>
    <row r="42" spans="2:5" ht="21.9" customHeight="1" x14ac:dyDescent="0.3">
      <c r="B42" s="23" t="s">
        <v>89</v>
      </c>
      <c r="C42" s="5" t="s">
        <v>90</v>
      </c>
      <c r="D42" s="17">
        <v>799997</v>
      </c>
      <c r="E42" s="20">
        <f t="shared" si="4"/>
        <v>1.4440379061371842E-3</v>
      </c>
    </row>
    <row r="43" spans="2:5" ht="21.9" customHeight="1" x14ac:dyDescent="0.3">
      <c r="B43" s="23" t="s">
        <v>91</v>
      </c>
      <c r="C43" s="5" t="s">
        <v>92</v>
      </c>
      <c r="D43" s="17">
        <v>798</v>
      </c>
      <c r="E43" s="20">
        <f t="shared" si="4"/>
        <v>1.4404332129963898E-6</v>
      </c>
    </row>
    <row r="44" spans="2:5" ht="21.9" customHeight="1" x14ac:dyDescent="0.3">
      <c r="B44" s="23" t="s">
        <v>93</v>
      </c>
      <c r="C44" s="5" t="s">
        <v>59</v>
      </c>
      <c r="D44" s="17">
        <v>13323</v>
      </c>
      <c r="E44" s="20">
        <f t="shared" si="4"/>
        <v>2.4048736462093862E-5</v>
      </c>
    </row>
    <row r="45" spans="2:5" ht="21.9" customHeight="1" x14ac:dyDescent="0.3">
      <c r="B45" s="23" t="s">
        <v>94</v>
      </c>
      <c r="C45" s="5" t="s">
        <v>61</v>
      </c>
      <c r="D45" s="17">
        <v>2598</v>
      </c>
      <c r="E45" s="20">
        <f t="shared" si="4"/>
        <v>4.6895306859205774E-6</v>
      </c>
    </row>
    <row r="46" spans="2:5" ht="21.9" customHeight="1" x14ac:dyDescent="0.3">
      <c r="B46" s="23" t="s">
        <v>95</v>
      </c>
      <c r="C46" s="5" t="s">
        <v>63</v>
      </c>
      <c r="D46" s="17">
        <v>1414</v>
      </c>
      <c r="E46" s="20">
        <f t="shared" si="4"/>
        <v>2.5523465703971118E-6</v>
      </c>
    </row>
    <row r="47" spans="2:5" ht="21.9" customHeight="1" x14ac:dyDescent="0.3">
      <c r="B47" s="24" t="s">
        <v>96</v>
      </c>
      <c r="C47" s="25" t="s">
        <v>97</v>
      </c>
      <c r="D47" s="26">
        <f>SUM(D48:D53)</f>
        <v>3745585</v>
      </c>
      <c r="E47" s="27">
        <f>SUM(E48:E53)</f>
        <v>6.7609837545126346E-3</v>
      </c>
    </row>
    <row r="48" spans="2:5" ht="21.9" customHeight="1" x14ac:dyDescent="0.3">
      <c r="B48" s="23" t="s">
        <v>98</v>
      </c>
      <c r="C48" s="5" t="s">
        <v>78</v>
      </c>
      <c r="D48" s="17">
        <v>2042790</v>
      </c>
      <c r="E48" s="20">
        <f t="shared" ref="E48:E53" si="5">D48/$D$211</f>
        <v>3.6873465703971121E-3</v>
      </c>
    </row>
    <row r="49" spans="2:5" ht="21.9" customHeight="1" x14ac:dyDescent="0.3">
      <c r="B49" s="23" t="s">
        <v>99</v>
      </c>
      <c r="C49" s="5" t="s">
        <v>100</v>
      </c>
      <c r="D49" s="17">
        <v>505842</v>
      </c>
      <c r="E49" s="20">
        <f t="shared" si="5"/>
        <v>9.1307220216606494E-4</v>
      </c>
    </row>
    <row r="50" spans="2:5" ht="21.9" customHeight="1" x14ac:dyDescent="0.3">
      <c r="B50" s="23" t="s">
        <v>101</v>
      </c>
      <c r="C50" s="5" t="s">
        <v>102</v>
      </c>
      <c r="D50" s="17">
        <v>1081535</v>
      </c>
      <c r="E50" s="20">
        <f t="shared" si="5"/>
        <v>1.9522292418772563E-3</v>
      </c>
    </row>
    <row r="51" spans="2:5" ht="21.9" customHeight="1" x14ac:dyDescent="0.3">
      <c r="B51" s="23" t="s">
        <v>103</v>
      </c>
      <c r="C51" s="5" t="s">
        <v>104</v>
      </c>
      <c r="D51" s="17">
        <v>74896</v>
      </c>
      <c r="E51" s="20">
        <f t="shared" si="5"/>
        <v>1.3519133574007219E-4</v>
      </c>
    </row>
    <row r="52" spans="2:5" ht="21.9" customHeight="1" x14ac:dyDescent="0.3">
      <c r="B52" s="23" t="s">
        <v>105</v>
      </c>
      <c r="C52" s="5" t="s">
        <v>59</v>
      </c>
      <c r="D52" s="17">
        <v>25151</v>
      </c>
      <c r="E52" s="20">
        <f t="shared" si="5"/>
        <v>4.5398916967509026E-5</v>
      </c>
    </row>
    <row r="53" spans="2:5" ht="21.9" customHeight="1" x14ac:dyDescent="0.3">
      <c r="B53" s="23" t="s">
        <v>106</v>
      </c>
      <c r="C53" s="5" t="s">
        <v>61</v>
      </c>
      <c r="D53" s="17">
        <v>15371</v>
      </c>
      <c r="E53" s="20">
        <f t="shared" si="5"/>
        <v>2.774548736462094E-5</v>
      </c>
    </row>
    <row r="54" spans="2:5" ht="21.9" customHeight="1" x14ac:dyDescent="0.3">
      <c r="B54" s="24" t="s">
        <v>107</v>
      </c>
      <c r="C54" s="25" t="s">
        <v>22</v>
      </c>
      <c r="D54" s="26">
        <f>SUM(D55:D59)</f>
        <v>791293</v>
      </c>
      <c r="E54" s="27">
        <f>SUM(E55:E59)</f>
        <v>1.4283267148014439E-3</v>
      </c>
    </row>
    <row r="55" spans="2:5" ht="21.9" customHeight="1" x14ac:dyDescent="0.3">
      <c r="B55" s="23" t="s">
        <v>108</v>
      </c>
      <c r="C55" s="5" t="s">
        <v>109</v>
      </c>
      <c r="D55" s="17">
        <v>19118</v>
      </c>
      <c r="E55" s="20">
        <f t="shared" ref="E55:E59" si="6">D55/$D$211</f>
        <v>3.450902527075812E-5</v>
      </c>
    </row>
    <row r="56" spans="2:5" ht="21.9" customHeight="1" x14ac:dyDescent="0.3">
      <c r="B56" s="23" t="s">
        <v>110</v>
      </c>
      <c r="C56" s="5" t="s">
        <v>59</v>
      </c>
      <c r="D56" s="17">
        <v>308920</v>
      </c>
      <c r="E56" s="20">
        <f t="shared" si="6"/>
        <v>5.5761732851985558E-4</v>
      </c>
    </row>
    <row r="57" spans="2:5" ht="21.9" customHeight="1" x14ac:dyDescent="0.3">
      <c r="B57" s="23" t="s">
        <v>111</v>
      </c>
      <c r="C57" s="5" t="s">
        <v>61</v>
      </c>
      <c r="D57" s="17">
        <v>443361</v>
      </c>
      <c r="E57" s="20">
        <f t="shared" si="6"/>
        <v>8.0029061371841154E-4</v>
      </c>
    </row>
    <row r="58" spans="2:5" ht="21.9" customHeight="1" x14ac:dyDescent="0.3">
      <c r="B58" s="23" t="s">
        <v>112</v>
      </c>
      <c r="C58" s="5" t="s">
        <v>63</v>
      </c>
      <c r="D58" s="17">
        <v>5390</v>
      </c>
      <c r="E58" s="20">
        <f t="shared" si="6"/>
        <v>9.7292418772563182E-6</v>
      </c>
    </row>
    <row r="59" spans="2:5" ht="21.9" customHeight="1" x14ac:dyDescent="0.3">
      <c r="B59" s="23" t="s">
        <v>113</v>
      </c>
      <c r="C59" s="5" t="s">
        <v>65</v>
      </c>
      <c r="D59" s="17">
        <v>14504</v>
      </c>
      <c r="E59" s="20">
        <f t="shared" si="6"/>
        <v>2.6180505415162453E-5</v>
      </c>
    </row>
    <row r="60" spans="2:5" ht="21.9" customHeight="1" x14ac:dyDescent="0.3">
      <c r="B60" s="24" t="s">
        <v>114</v>
      </c>
      <c r="C60" s="25" t="s">
        <v>115</v>
      </c>
      <c r="D60" s="26">
        <f>D61</f>
        <v>2452135</v>
      </c>
      <c r="E60" s="27">
        <f>E61</f>
        <v>4.4262364620938632E-3</v>
      </c>
    </row>
    <row r="61" spans="2:5" ht="21.9" customHeight="1" x14ac:dyDescent="0.3">
      <c r="B61" s="23" t="s">
        <v>116</v>
      </c>
      <c r="C61" s="5" t="s">
        <v>117</v>
      </c>
      <c r="D61" s="17">
        <v>2452135</v>
      </c>
      <c r="E61" s="20">
        <f>D61/$D$211</f>
        <v>4.4262364620938632E-3</v>
      </c>
    </row>
    <row r="62" spans="2:5" ht="21.9" customHeight="1" x14ac:dyDescent="0.3">
      <c r="B62" s="24" t="s">
        <v>118</v>
      </c>
      <c r="C62" s="25" t="s">
        <v>12</v>
      </c>
      <c r="D62" s="26">
        <f>D63+D68+D73+D77+D81+D86+D91+D97+D100</f>
        <v>24998423</v>
      </c>
      <c r="E62" s="27">
        <f>E63+E68+E73+E77+E81+E86+E91+E97+E100</f>
        <v>4.5123507220216602E-2</v>
      </c>
    </row>
    <row r="63" spans="2:5" ht="21.9" customHeight="1" x14ac:dyDescent="0.3">
      <c r="B63" s="24" t="s">
        <v>119</v>
      </c>
      <c r="C63" s="25" t="s">
        <v>23</v>
      </c>
      <c r="D63" s="26">
        <f>SUM(D64:D67)</f>
        <v>6597810</v>
      </c>
      <c r="E63" s="27">
        <f>SUM(E64:E67)</f>
        <v>1.1909404332129964E-2</v>
      </c>
    </row>
    <row r="64" spans="2:5" ht="21.9" customHeight="1" x14ac:dyDescent="0.3">
      <c r="B64" s="23" t="s">
        <v>120</v>
      </c>
      <c r="C64" s="5" t="s">
        <v>121</v>
      </c>
      <c r="D64" s="17">
        <v>16830</v>
      </c>
      <c r="E64" s="20">
        <f t="shared" ref="E64:E67" si="7">D64/$D$211</f>
        <v>3.0379061371841154E-5</v>
      </c>
    </row>
    <row r="65" spans="2:5" ht="21.9" customHeight="1" x14ac:dyDescent="0.3">
      <c r="B65" s="23" t="s">
        <v>122</v>
      </c>
      <c r="C65" s="5" t="s">
        <v>59</v>
      </c>
      <c r="D65" s="17">
        <v>3426132</v>
      </c>
      <c r="E65" s="20">
        <f t="shared" si="7"/>
        <v>6.1843537906137187E-3</v>
      </c>
    </row>
    <row r="66" spans="2:5" ht="21.9" customHeight="1" x14ac:dyDescent="0.3">
      <c r="B66" s="23" t="s">
        <v>123</v>
      </c>
      <c r="C66" s="5" t="s">
        <v>61</v>
      </c>
      <c r="D66" s="17">
        <v>50709</v>
      </c>
      <c r="E66" s="20">
        <f t="shared" si="7"/>
        <v>9.1532490974729247E-5</v>
      </c>
    </row>
    <row r="67" spans="2:5" ht="21.9" customHeight="1" x14ac:dyDescent="0.3">
      <c r="B67" s="23" t="s">
        <v>124</v>
      </c>
      <c r="C67" s="5" t="s">
        <v>63</v>
      </c>
      <c r="D67" s="17">
        <v>3104139</v>
      </c>
      <c r="E67" s="20">
        <f t="shared" si="7"/>
        <v>5.6031389891696747E-3</v>
      </c>
    </row>
    <row r="68" spans="2:5" ht="21.9" customHeight="1" x14ac:dyDescent="0.3">
      <c r="B68" s="24" t="s">
        <v>125</v>
      </c>
      <c r="C68" s="25" t="s">
        <v>24</v>
      </c>
      <c r="D68" s="26">
        <f>SUM(D69:D72)</f>
        <v>1313744</v>
      </c>
      <c r="E68" s="27">
        <f>SUM(E69:E72)</f>
        <v>2.3713790613718415E-3</v>
      </c>
    </row>
    <row r="69" spans="2:5" ht="21.9" customHeight="1" x14ac:dyDescent="0.3">
      <c r="B69" s="23" t="s">
        <v>126</v>
      </c>
      <c r="C69" s="5" t="s">
        <v>121</v>
      </c>
      <c r="D69" s="17">
        <v>50000</v>
      </c>
      <c r="E69" s="20">
        <f t="shared" ref="E69:E72" si="8">D69/$D$211</f>
        <v>9.0252707581227432E-5</v>
      </c>
    </row>
    <row r="70" spans="2:5" ht="21.9" customHeight="1" x14ac:dyDescent="0.3">
      <c r="B70" s="23" t="s">
        <v>127</v>
      </c>
      <c r="C70" s="5" t="s">
        <v>59</v>
      </c>
      <c r="D70" s="17">
        <v>413664</v>
      </c>
      <c r="E70" s="20">
        <f t="shared" si="8"/>
        <v>7.4668592057761736E-4</v>
      </c>
    </row>
    <row r="71" spans="2:5" ht="21.9" customHeight="1" x14ac:dyDescent="0.3">
      <c r="B71" s="23" t="s">
        <v>128</v>
      </c>
      <c r="C71" s="5" t="s">
        <v>61</v>
      </c>
      <c r="D71" s="17">
        <v>228331</v>
      </c>
      <c r="E71" s="20">
        <f t="shared" si="8"/>
        <v>4.1214981949458482E-4</v>
      </c>
    </row>
    <row r="72" spans="2:5" ht="21.9" customHeight="1" x14ac:dyDescent="0.3">
      <c r="B72" s="23" t="s">
        <v>129</v>
      </c>
      <c r="C72" s="5" t="s">
        <v>67</v>
      </c>
      <c r="D72" s="17">
        <v>621749</v>
      </c>
      <c r="E72" s="20">
        <f t="shared" si="8"/>
        <v>1.1222906137184116E-3</v>
      </c>
    </row>
    <row r="73" spans="2:5" ht="21.9" customHeight="1" x14ac:dyDescent="0.3">
      <c r="B73" s="24" t="s">
        <v>130</v>
      </c>
      <c r="C73" s="25" t="s">
        <v>25</v>
      </c>
      <c r="D73" s="26">
        <f>SUM(D74:D76)</f>
        <v>5864667</v>
      </c>
      <c r="E73" s="27">
        <f>SUM(E74:E76)</f>
        <v>1.0586041516245488E-2</v>
      </c>
    </row>
    <row r="74" spans="2:5" ht="21.9" customHeight="1" x14ac:dyDescent="0.3">
      <c r="B74" s="23" t="s">
        <v>131</v>
      </c>
      <c r="C74" s="5" t="s">
        <v>59</v>
      </c>
      <c r="D74" s="17">
        <v>2658654</v>
      </c>
      <c r="E74" s="20">
        <f t="shared" ref="E74:E76" si="9">D74/$D$211</f>
        <v>4.7990144404332132E-3</v>
      </c>
    </row>
    <row r="75" spans="2:5" ht="21.9" customHeight="1" x14ac:dyDescent="0.3">
      <c r="B75" s="23" t="s">
        <v>132</v>
      </c>
      <c r="C75" s="5" t="s">
        <v>61</v>
      </c>
      <c r="D75" s="17">
        <v>333384</v>
      </c>
      <c r="E75" s="20">
        <f t="shared" si="9"/>
        <v>6.0177617328519852E-4</v>
      </c>
    </row>
    <row r="76" spans="2:5" ht="21.9" customHeight="1" x14ac:dyDescent="0.3">
      <c r="B76" s="23" t="s">
        <v>133</v>
      </c>
      <c r="C76" s="5" t="s">
        <v>63</v>
      </c>
      <c r="D76" s="17">
        <v>2872629</v>
      </c>
      <c r="E76" s="20">
        <f t="shared" si="9"/>
        <v>5.1852509025270754E-3</v>
      </c>
    </row>
    <row r="77" spans="2:5" ht="21.9" customHeight="1" x14ac:dyDescent="0.3">
      <c r="B77" s="24" t="s">
        <v>134</v>
      </c>
      <c r="C77" s="25" t="s">
        <v>27</v>
      </c>
      <c r="D77" s="26">
        <f>SUM(D78:D80)</f>
        <v>255809</v>
      </c>
      <c r="E77" s="27">
        <f>SUM(E78:E80)</f>
        <v>4.6174909747292417E-4</v>
      </c>
    </row>
    <row r="78" spans="2:5" ht="21.9" customHeight="1" x14ac:dyDescent="0.3">
      <c r="B78" s="23" t="s">
        <v>135</v>
      </c>
      <c r="C78" s="5" t="s">
        <v>136</v>
      </c>
      <c r="D78" s="17">
        <v>154509</v>
      </c>
      <c r="E78" s="20">
        <f t="shared" ref="E78:E80" si="10">D78/$D$211</f>
        <v>2.7889711191335739E-4</v>
      </c>
    </row>
    <row r="79" spans="2:5" ht="21.9" customHeight="1" x14ac:dyDescent="0.3">
      <c r="B79" s="23" t="s">
        <v>137</v>
      </c>
      <c r="C79" s="5" t="s">
        <v>59</v>
      </c>
      <c r="D79" s="17">
        <v>75510</v>
      </c>
      <c r="E79" s="20">
        <f t="shared" si="10"/>
        <v>1.3629963898916967E-4</v>
      </c>
    </row>
    <row r="80" spans="2:5" ht="21.9" customHeight="1" x14ac:dyDescent="0.3">
      <c r="B80" s="23" t="s">
        <v>138</v>
      </c>
      <c r="C80" s="5" t="s">
        <v>61</v>
      </c>
      <c r="D80" s="17">
        <v>25790</v>
      </c>
      <c r="E80" s="20">
        <f t="shared" si="10"/>
        <v>4.6552346570397114E-5</v>
      </c>
    </row>
    <row r="81" spans="2:5" ht="21.9" customHeight="1" x14ac:dyDescent="0.3">
      <c r="B81" s="24" t="s">
        <v>139</v>
      </c>
      <c r="C81" s="25" t="s">
        <v>26</v>
      </c>
      <c r="D81" s="26">
        <f>SUM(D82:D85)</f>
        <v>1910823</v>
      </c>
      <c r="E81" s="27">
        <f>SUM(E82:E85)</f>
        <v>3.449138989169675E-3</v>
      </c>
    </row>
    <row r="82" spans="2:5" ht="21.9" customHeight="1" x14ac:dyDescent="0.3">
      <c r="B82" s="23" t="s">
        <v>140</v>
      </c>
      <c r="C82" s="5" t="s">
        <v>141</v>
      </c>
      <c r="D82" s="17">
        <v>33822</v>
      </c>
      <c r="E82" s="20">
        <f t="shared" ref="E82:E85" si="11">D82/$D$211</f>
        <v>6.1050541516245493E-5</v>
      </c>
    </row>
    <row r="83" spans="2:5" ht="21.9" customHeight="1" x14ac:dyDescent="0.3">
      <c r="B83" s="23" t="s">
        <v>142</v>
      </c>
      <c r="C83" s="5" t="s">
        <v>59</v>
      </c>
      <c r="D83" s="17">
        <v>351140</v>
      </c>
      <c r="E83" s="20">
        <f t="shared" si="11"/>
        <v>6.3382671480144404E-4</v>
      </c>
    </row>
    <row r="84" spans="2:5" ht="21.9" customHeight="1" x14ac:dyDescent="0.3">
      <c r="B84" s="23" t="s">
        <v>143</v>
      </c>
      <c r="C84" s="5" t="s">
        <v>61</v>
      </c>
      <c r="D84" s="17">
        <v>704655</v>
      </c>
      <c r="E84" s="20">
        <f t="shared" si="11"/>
        <v>1.2719404332129963E-3</v>
      </c>
    </row>
    <row r="85" spans="2:5" ht="21.9" customHeight="1" x14ac:dyDescent="0.3">
      <c r="B85" s="23" t="s">
        <v>144</v>
      </c>
      <c r="C85" s="5" t="s">
        <v>63</v>
      </c>
      <c r="D85" s="17">
        <v>821206</v>
      </c>
      <c r="E85" s="20">
        <f t="shared" si="11"/>
        <v>1.4823212996389892E-3</v>
      </c>
    </row>
    <row r="86" spans="2:5" ht="21.9" customHeight="1" x14ac:dyDescent="0.3">
      <c r="B86" s="24" t="s">
        <v>145</v>
      </c>
      <c r="C86" s="25" t="s">
        <v>28</v>
      </c>
      <c r="D86" s="26">
        <f>SUM(D87:D90)</f>
        <v>3760896</v>
      </c>
      <c r="E86" s="27">
        <f>SUM(E87:E90)</f>
        <v>6.7886209386281591E-3</v>
      </c>
    </row>
    <row r="87" spans="2:5" ht="21.9" customHeight="1" x14ac:dyDescent="0.3">
      <c r="B87" s="23" t="s">
        <v>146</v>
      </c>
      <c r="C87" s="5" t="s">
        <v>147</v>
      </c>
      <c r="D87" s="17">
        <v>3545997</v>
      </c>
      <c r="E87" s="20">
        <f t="shared" ref="E87:E90" si="12">D87/$D$211</f>
        <v>6.4007166064981953E-3</v>
      </c>
    </row>
    <row r="88" spans="2:5" ht="21.9" customHeight="1" x14ac:dyDescent="0.3">
      <c r="B88" s="23" t="s">
        <v>148</v>
      </c>
      <c r="C88" s="5" t="s">
        <v>59</v>
      </c>
      <c r="D88" s="17">
        <v>32504</v>
      </c>
      <c r="E88" s="20">
        <f t="shared" si="12"/>
        <v>5.8671480144404333E-5</v>
      </c>
    </row>
    <row r="89" spans="2:5" ht="21.9" customHeight="1" x14ac:dyDescent="0.3">
      <c r="B89" s="23" t="s">
        <v>149</v>
      </c>
      <c r="C89" s="5" t="s">
        <v>61</v>
      </c>
      <c r="D89" s="17">
        <v>161119</v>
      </c>
      <c r="E89" s="20">
        <f t="shared" si="12"/>
        <v>2.9082851985559567E-4</v>
      </c>
    </row>
    <row r="90" spans="2:5" ht="21.9" customHeight="1" x14ac:dyDescent="0.3">
      <c r="B90" s="23" t="s">
        <v>150</v>
      </c>
      <c r="C90" s="5" t="s">
        <v>67</v>
      </c>
      <c r="D90" s="17">
        <v>21276</v>
      </c>
      <c r="E90" s="20">
        <f t="shared" si="12"/>
        <v>3.8404332129963899E-5</v>
      </c>
    </row>
    <row r="91" spans="2:5" ht="21.9" customHeight="1" x14ac:dyDescent="0.3">
      <c r="B91" s="24" t="s">
        <v>151</v>
      </c>
      <c r="C91" s="25" t="s">
        <v>152</v>
      </c>
      <c r="D91" s="26">
        <f>SUM(D92:D96)</f>
        <v>461755</v>
      </c>
      <c r="E91" s="27">
        <f>SUM(E92:E96)</f>
        <v>8.3349277978339348E-4</v>
      </c>
    </row>
    <row r="92" spans="2:5" ht="21.9" customHeight="1" x14ac:dyDescent="0.3">
      <c r="B92" s="23" t="s">
        <v>153</v>
      </c>
      <c r="C92" s="5" t="s">
        <v>154</v>
      </c>
      <c r="D92" s="17">
        <v>5161</v>
      </c>
      <c r="E92" s="20">
        <f t="shared" ref="E92:E96" si="13">D92/$D$211</f>
        <v>9.3158844765342966E-6</v>
      </c>
    </row>
    <row r="93" spans="2:5" ht="21.9" customHeight="1" x14ac:dyDescent="0.3">
      <c r="B93" s="23" t="s">
        <v>155</v>
      </c>
      <c r="C93" s="5" t="s">
        <v>59</v>
      </c>
      <c r="D93" s="17">
        <v>82690</v>
      </c>
      <c r="E93" s="20">
        <f t="shared" si="13"/>
        <v>1.4925992779783392E-4</v>
      </c>
    </row>
    <row r="94" spans="2:5" ht="21.9" customHeight="1" x14ac:dyDescent="0.3">
      <c r="B94" s="23" t="s">
        <v>156</v>
      </c>
      <c r="C94" s="5" t="s">
        <v>61</v>
      </c>
      <c r="D94" s="17">
        <v>78559</v>
      </c>
      <c r="E94" s="20">
        <f t="shared" si="13"/>
        <v>1.4180324909747292E-4</v>
      </c>
    </row>
    <row r="95" spans="2:5" ht="21.9" customHeight="1" x14ac:dyDescent="0.3">
      <c r="B95" s="23" t="s">
        <v>157</v>
      </c>
      <c r="C95" s="5" t="s">
        <v>63</v>
      </c>
      <c r="D95" s="17">
        <v>47391</v>
      </c>
      <c r="E95" s="20">
        <f t="shared" si="13"/>
        <v>8.5543321299638985E-5</v>
      </c>
    </row>
    <row r="96" spans="2:5" ht="21.9" customHeight="1" x14ac:dyDescent="0.3">
      <c r="B96" s="23" t="s">
        <v>158</v>
      </c>
      <c r="C96" s="5" t="s">
        <v>67</v>
      </c>
      <c r="D96" s="17">
        <v>247954</v>
      </c>
      <c r="E96" s="20">
        <f t="shared" si="13"/>
        <v>4.4757039711191334E-4</v>
      </c>
    </row>
    <row r="97" spans="2:5" ht="21.9" customHeight="1" x14ac:dyDescent="0.3">
      <c r="B97" s="24" t="s">
        <v>159</v>
      </c>
      <c r="C97" s="25" t="s">
        <v>160</v>
      </c>
      <c r="D97" s="26">
        <f>SUM(D98:D99)</f>
        <v>165750</v>
      </c>
      <c r="E97" s="27">
        <f>SUM(E98:E99)</f>
        <v>2.9918772563176894E-4</v>
      </c>
    </row>
    <row r="98" spans="2:5" ht="21.9" customHeight="1" x14ac:dyDescent="0.3">
      <c r="B98" s="23" t="s">
        <v>161</v>
      </c>
      <c r="C98" s="5" t="s">
        <v>59</v>
      </c>
      <c r="D98" s="17">
        <v>161128</v>
      </c>
      <c r="E98" s="20">
        <f t="shared" ref="E98:E99" si="14">D98/$D$211</f>
        <v>2.9084476534296029E-4</v>
      </c>
    </row>
    <row r="99" spans="2:5" ht="21.9" customHeight="1" x14ac:dyDescent="0.3">
      <c r="B99" s="23" t="s">
        <v>162</v>
      </c>
      <c r="C99" s="5" t="s">
        <v>61</v>
      </c>
      <c r="D99" s="17">
        <v>4622</v>
      </c>
      <c r="E99" s="20">
        <f t="shared" si="14"/>
        <v>8.3429602888086636E-6</v>
      </c>
    </row>
    <row r="100" spans="2:5" ht="21.9" customHeight="1" x14ac:dyDescent="0.3">
      <c r="B100" s="24" t="s">
        <v>163</v>
      </c>
      <c r="C100" s="25" t="s">
        <v>164</v>
      </c>
      <c r="D100" s="26">
        <f>D101</f>
        <v>4667169</v>
      </c>
      <c r="E100" s="27">
        <f>E101</f>
        <v>8.4244927797833928E-3</v>
      </c>
    </row>
    <row r="101" spans="2:5" ht="21.9" customHeight="1" x14ac:dyDescent="0.3">
      <c r="B101" s="23" t="s">
        <v>165</v>
      </c>
      <c r="C101" s="5" t="s">
        <v>166</v>
      </c>
      <c r="D101" s="17">
        <v>4667169</v>
      </c>
      <c r="E101" s="20">
        <f>D101/$D$211</f>
        <v>8.4244927797833928E-3</v>
      </c>
    </row>
    <row r="102" spans="2:5" ht="21.9" customHeight="1" x14ac:dyDescent="0.3">
      <c r="B102" s="24" t="s">
        <v>167</v>
      </c>
      <c r="C102" s="25" t="s">
        <v>14</v>
      </c>
      <c r="D102" s="26">
        <f>D103+D109+D116+D122</f>
        <v>81422479</v>
      </c>
      <c r="E102" s="27">
        <f>E103+E109+E116+E122</f>
        <v>0.14697198375451262</v>
      </c>
    </row>
    <row r="103" spans="2:5" ht="21.9" customHeight="1" x14ac:dyDescent="0.3">
      <c r="B103" s="24" t="s">
        <v>168</v>
      </c>
      <c r="C103" s="25" t="s">
        <v>29</v>
      </c>
      <c r="D103" s="26">
        <f>SUM(D104:D108)</f>
        <v>40191594</v>
      </c>
      <c r="E103" s="27">
        <f>SUM(E104:E108)</f>
        <v>7.2548003610108297E-2</v>
      </c>
    </row>
    <row r="104" spans="2:5" ht="21.9" customHeight="1" x14ac:dyDescent="0.3">
      <c r="B104" s="23" t="s">
        <v>169</v>
      </c>
      <c r="C104" s="5" t="s">
        <v>170</v>
      </c>
      <c r="D104" s="17">
        <v>34559240</v>
      </c>
      <c r="E104" s="20">
        <f t="shared" ref="E104:E108" si="15">D104/$D$211</f>
        <v>6.2381299638989168E-2</v>
      </c>
    </row>
    <row r="105" spans="2:5" ht="21.9" customHeight="1" x14ac:dyDescent="0.3">
      <c r="B105" s="23" t="s">
        <v>171</v>
      </c>
      <c r="C105" s="5" t="s">
        <v>172</v>
      </c>
      <c r="D105" s="17">
        <v>3880201</v>
      </c>
      <c r="E105" s="20">
        <f t="shared" si="15"/>
        <v>7.0039729241877253E-3</v>
      </c>
    </row>
    <row r="106" spans="2:5" ht="21.9" customHeight="1" x14ac:dyDescent="0.3">
      <c r="B106" s="23" t="s">
        <v>173</v>
      </c>
      <c r="C106" s="5" t="s">
        <v>174</v>
      </c>
      <c r="D106" s="17">
        <v>1459928</v>
      </c>
      <c r="E106" s="20">
        <f t="shared" si="15"/>
        <v>2.6352490974729244E-3</v>
      </c>
    </row>
    <row r="107" spans="2:5" ht="21.9" customHeight="1" x14ac:dyDescent="0.3">
      <c r="B107" s="23" t="s">
        <v>175</v>
      </c>
      <c r="C107" s="5" t="s">
        <v>59</v>
      </c>
      <c r="D107" s="17">
        <v>111034</v>
      </c>
      <c r="E107" s="20">
        <f t="shared" si="15"/>
        <v>2.0042238267148016E-4</v>
      </c>
    </row>
    <row r="108" spans="2:5" ht="21.9" customHeight="1" x14ac:dyDescent="0.3">
      <c r="B108" s="23" t="s">
        <v>176</v>
      </c>
      <c r="C108" s="5" t="s">
        <v>61</v>
      </c>
      <c r="D108" s="17">
        <v>181191</v>
      </c>
      <c r="E108" s="20">
        <f t="shared" si="15"/>
        <v>3.270595667870036E-4</v>
      </c>
    </row>
    <row r="109" spans="2:5" ht="21.9" customHeight="1" x14ac:dyDescent="0.3">
      <c r="B109" s="24" t="s">
        <v>177</v>
      </c>
      <c r="C109" s="25" t="s">
        <v>30</v>
      </c>
      <c r="D109" s="26">
        <f>SUM(D110:D115)</f>
        <v>13025293</v>
      </c>
      <c r="E109" s="27">
        <f>SUM(E110:E115)</f>
        <v>2.3511359205776173E-2</v>
      </c>
    </row>
    <row r="110" spans="2:5" ht="21.9" customHeight="1" x14ac:dyDescent="0.3">
      <c r="B110" s="23" t="s">
        <v>178</v>
      </c>
      <c r="C110" s="5" t="s">
        <v>179</v>
      </c>
      <c r="D110" s="17">
        <v>606023</v>
      </c>
      <c r="E110" s="20">
        <f t="shared" ref="E110:E115" si="16">D110/$D$211</f>
        <v>1.0939043321299639E-3</v>
      </c>
    </row>
    <row r="111" spans="2:5" ht="21.9" customHeight="1" x14ac:dyDescent="0.3">
      <c r="B111" s="23" t="s">
        <v>180</v>
      </c>
      <c r="C111" s="5" t="s">
        <v>181</v>
      </c>
      <c r="D111" s="17">
        <v>235973</v>
      </c>
      <c r="E111" s="20">
        <f t="shared" si="16"/>
        <v>4.2594404332129966E-4</v>
      </c>
    </row>
    <row r="112" spans="2:5" ht="21.9" customHeight="1" x14ac:dyDescent="0.3">
      <c r="B112" s="23" t="s">
        <v>182</v>
      </c>
      <c r="C112" s="5" t="s">
        <v>183</v>
      </c>
      <c r="D112" s="17">
        <v>663298</v>
      </c>
      <c r="E112" s="20">
        <f t="shared" si="16"/>
        <v>1.19728880866426E-3</v>
      </c>
    </row>
    <row r="113" spans="2:5" ht="21.9" customHeight="1" x14ac:dyDescent="0.3">
      <c r="B113" s="23" t="s">
        <v>184</v>
      </c>
      <c r="C113" s="5" t="s">
        <v>185</v>
      </c>
      <c r="D113" s="17">
        <v>10774350</v>
      </c>
      <c r="E113" s="20">
        <f t="shared" si="16"/>
        <v>1.9448285198555956E-2</v>
      </c>
    </row>
    <row r="114" spans="2:5" ht="21.9" customHeight="1" x14ac:dyDescent="0.3">
      <c r="B114" s="23" t="s">
        <v>186</v>
      </c>
      <c r="C114" s="5" t="s">
        <v>59</v>
      </c>
      <c r="D114" s="17">
        <v>124068</v>
      </c>
      <c r="E114" s="20">
        <f t="shared" si="16"/>
        <v>2.2394945848375452E-4</v>
      </c>
    </row>
    <row r="115" spans="2:5" ht="21.9" customHeight="1" x14ac:dyDescent="0.3">
      <c r="B115" s="23" t="s">
        <v>187</v>
      </c>
      <c r="C115" s="5" t="s">
        <v>63</v>
      </c>
      <c r="D115" s="17">
        <v>621581</v>
      </c>
      <c r="E115" s="20">
        <f t="shared" si="16"/>
        <v>1.1219873646209385E-3</v>
      </c>
    </row>
    <row r="116" spans="2:5" ht="21.9" customHeight="1" x14ac:dyDescent="0.3">
      <c r="B116" s="24" t="s">
        <v>188</v>
      </c>
      <c r="C116" s="25" t="s">
        <v>31</v>
      </c>
      <c r="D116" s="26">
        <f>SUM(D117:D121)</f>
        <v>22136328</v>
      </c>
      <c r="E116" s="27">
        <f>SUM(E117:E121)</f>
        <v>3.9957270758122741E-2</v>
      </c>
    </row>
    <row r="117" spans="2:5" ht="21.9" customHeight="1" x14ac:dyDescent="0.3">
      <c r="B117" s="23" t="s">
        <v>189</v>
      </c>
      <c r="C117" s="5" t="s">
        <v>190</v>
      </c>
      <c r="D117" s="17">
        <v>8682328</v>
      </c>
      <c r="E117" s="20">
        <f t="shared" ref="E117:E121" si="17">D117/$D$211</f>
        <v>1.5672072202166064E-2</v>
      </c>
    </row>
    <row r="118" spans="2:5" ht="21.9" customHeight="1" x14ac:dyDescent="0.3">
      <c r="B118" s="23" t="s">
        <v>191</v>
      </c>
      <c r="C118" s="5" t="s">
        <v>192</v>
      </c>
      <c r="D118" s="17">
        <v>1900886</v>
      </c>
      <c r="E118" s="20">
        <f t="shared" si="17"/>
        <v>3.431202166064982E-3</v>
      </c>
    </row>
    <row r="119" spans="2:5" ht="21.9" customHeight="1" x14ac:dyDescent="0.3">
      <c r="B119" s="23" t="s">
        <v>193</v>
      </c>
      <c r="C119" s="5" t="s">
        <v>194</v>
      </c>
      <c r="D119" s="17">
        <v>11058444</v>
      </c>
      <c r="E119" s="20">
        <f t="shared" si="17"/>
        <v>1.9961090252707581E-2</v>
      </c>
    </row>
    <row r="120" spans="2:5" ht="21.9" customHeight="1" x14ac:dyDescent="0.3">
      <c r="B120" s="23" t="s">
        <v>195</v>
      </c>
      <c r="C120" s="5" t="s">
        <v>59</v>
      </c>
      <c r="D120" s="17">
        <v>65481</v>
      </c>
      <c r="E120" s="20">
        <f t="shared" si="17"/>
        <v>1.1819675090252708E-4</v>
      </c>
    </row>
    <row r="121" spans="2:5" ht="21.9" customHeight="1" x14ac:dyDescent="0.3">
      <c r="B121" s="23" t="s">
        <v>196</v>
      </c>
      <c r="C121" s="5" t="s">
        <v>65</v>
      </c>
      <c r="D121" s="17">
        <v>429189</v>
      </c>
      <c r="E121" s="20">
        <f t="shared" si="17"/>
        <v>7.7470938628158847E-4</v>
      </c>
    </row>
    <row r="122" spans="2:5" ht="21.9" customHeight="1" x14ac:dyDescent="0.3">
      <c r="B122" s="24" t="s">
        <v>197</v>
      </c>
      <c r="C122" s="25" t="s">
        <v>198</v>
      </c>
      <c r="D122" s="26">
        <f>D123</f>
        <v>6069264</v>
      </c>
      <c r="E122" s="27">
        <f>E123</f>
        <v>1.0955350180505415E-2</v>
      </c>
    </row>
    <row r="123" spans="2:5" ht="21.9" customHeight="1" x14ac:dyDescent="0.3">
      <c r="B123" s="23" t="s">
        <v>199</v>
      </c>
      <c r="C123" s="5" t="s">
        <v>200</v>
      </c>
      <c r="D123" s="17">
        <v>6069264</v>
      </c>
      <c r="E123" s="20">
        <f>D123/$D$211</f>
        <v>1.0955350180505415E-2</v>
      </c>
    </row>
    <row r="124" spans="2:5" ht="21.9" customHeight="1" x14ac:dyDescent="0.3">
      <c r="B124" s="24" t="s">
        <v>201</v>
      </c>
      <c r="C124" s="25" t="s">
        <v>16</v>
      </c>
      <c r="D124" s="26">
        <f>D125+D130+D134+D139+D145</f>
        <v>11730088</v>
      </c>
      <c r="E124" s="27">
        <f>E125+E130+E134+E139+E145</f>
        <v>2.1173444043321301E-2</v>
      </c>
    </row>
    <row r="125" spans="2:5" ht="21.9" customHeight="1" x14ac:dyDescent="0.3">
      <c r="B125" s="24" t="s">
        <v>202</v>
      </c>
      <c r="C125" s="25" t="s">
        <v>32</v>
      </c>
      <c r="D125" s="26">
        <f>SUM(D126:D129)</f>
        <v>1431840</v>
      </c>
      <c r="E125" s="27">
        <f>SUM(E126:E129)</f>
        <v>2.5845487364620939E-3</v>
      </c>
    </row>
    <row r="126" spans="2:5" ht="21.9" customHeight="1" x14ac:dyDescent="0.3">
      <c r="B126" s="23" t="s">
        <v>203</v>
      </c>
      <c r="C126" s="5" t="s">
        <v>59</v>
      </c>
      <c r="D126" s="17">
        <v>1054763</v>
      </c>
      <c r="E126" s="20">
        <f t="shared" ref="E126:E129" si="18">D126/$D$211</f>
        <v>1.9039043321299638E-3</v>
      </c>
    </row>
    <row r="127" spans="2:5" ht="21.9" customHeight="1" x14ac:dyDescent="0.3">
      <c r="B127" s="23" t="s">
        <v>204</v>
      </c>
      <c r="C127" s="5" t="s">
        <v>61</v>
      </c>
      <c r="D127" s="17">
        <v>73488</v>
      </c>
      <c r="E127" s="20">
        <f t="shared" si="18"/>
        <v>1.3264981949458483E-4</v>
      </c>
    </row>
    <row r="128" spans="2:5" ht="21.9" customHeight="1" x14ac:dyDescent="0.3">
      <c r="B128" s="23" t="s">
        <v>205</v>
      </c>
      <c r="C128" s="5" t="s">
        <v>65</v>
      </c>
      <c r="D128" s="17">
        <v>302311</v>
      </c>
      <c r="E128" s="20">
        <f t="shared" si="18"/>
        <v>5.4568772563176897E-4</v>
      </c>
    </row>
    <row r="129" spans="2:5" ht="21.9" customHeight="1" x14ac:dyDescent="0.3">
      <c r="B129" s="23" t="s">
        <v>206</v>
      </c>
      <c r="C129" s="5" t="s">
        <v>67</v>
      </c>
      <c r="D129" s="17">
        <v>1278</v>
      </c>
      <c r="E129" s="20">
        <f t="shared" si="18"/>
        <v>2.3068592057761732E-6</v>
      </c>
    </row>
    <row r="130" spans="2:5" ht="17.100000000000001" customHeight="1" x14ac:dyDescent="0.3">
      <c r="B130" s="24" t="s">
        <v>207</v>
      </c>
      <c r="C130" s="25" t="s">
        <v>208</v>
      </c>
      <c r="D130" s="26">
        <f>SUM(D131:D133)</f>
        <v>346247</v>
      </c>
      <c r="E130" s="27">
        <f>SUM(E131:E133)</f>
        <v>6.2499458483754517E-4</v>
      </c>
    </row>
    <row r="131" spans="2:5" ht="17.100000000000001" customHeight="1" x14ac:dyDescent="0.3">
      <c r="B131" s="23" t="s">
        <v>209</v>
      </c>
      <c r="C131" s="5" t="s">
        <v>59</v>
      </c>
      <c r="D131" s="17">
        <v>272772</v>
      </c>
      <c r="E131" s="20">
        <f t="shared" ref="E130:E144" si="19">D131/$D$211</f>
        <v>4.9236823104693145E-4</v>
      </c>
    </row>
    <row r="132" spans="2:5" ht="17.100000000000001" customHeight="1" x14ac:dyDescent="0.3">
      <c r="B132" s="23" t="s">
        <v>210</v>
      </c>
      <c r="C132" s="5" t="s">
        <v>61</v>
      </c>
      <c r="D132" s="17">
        <v>38865</v>
      </c>
      <c r="E132" s="20">
        <f t="shared" si="19"/>
        <v>7.0153429602888085E-5</v>
      </c>
    </row>
    <row r="133" spans="2:5" ht="17.100000000000001" customHeight="1" x14ac:dyDescent="0.3">
      <c r="B133" s="23" t="s">
        <v>211</v>
      </c>
      <c r="C133" s="5" t="s">
        <v>65</v>
      </c>
      <c r="D133" s="17">
        <v>34610</v>
      </c>
      <c r="E133" s="20">
        <f t="shared" si="19"/>
        <v>6.2472924187725637E-5</v>
      </c>
    </row>
    <row r="134" spans="2:5" ht="17.100000000000001" customHeight="1" x14ac:dyDescent="0.3">
      <c r="B134" s="24" t="s">
        <v>212</v>
      </c>
      <c r="C134" s="25" t="s">
        <v>33</v>
      </c>
      <c r="D134" s="26">
        <f>SUM(D135:D138)</f>
        <v>3927251</v>
      </c>
      <c r="E134" s="27">
        <f>SUM(E135:E138)</f>
        <v>7.0889007220216616E-3</v>
      </c>
    </row>
    <row r="135" spans="2:5" ht="17.100000000000001" customHeight="1" x14ac:dyDescent="0.3">
      <c r="B135" s="23" t="s">
        <v>213</v>
      </c>
      <c r="C135" s="5" t="s">
        <v>214</v>
      </c>
      <c r="D135" s="17">
        <v>3105229</v>
      </c>
      <c r="E135" s="20">
        <f t="shared" si="19"/>
        <v>5.6051064981949457E-3</v>
      </c>
    </row>
    <row r="136" spans="2:5" ht="17.100000000000001" customHeight="1" x14ac:dyDescent="0.3">
      <c r="B136" s="23" t="s">
        <v>215</v>
      </c>
      <c r="C136" s="5" t="s">
        <v>59</v>
      </c>
      <c r="D136" s="17">
        <v>274901</v>
      </c>
      <c r="E136" s="20">
        <f t="shared" si="19"/>
        <v>4.9621119133574009E-4</v>
      </c>
    </row>
    <row r="137" spans="2:5" ht="17.100000000000001" customHeight="1" x14ac:dyDescent="0.3">
      <c r="B137" s="23" t="s">
        <v>216</v>
      </c>
      <c r="C137" s="5" t="s">
        <v>61</v>
      </c>
      <c r="D137" s="17">
        <v>522226</v>
      </c>
      <c r="E137" s="20">
        <f t="shared" si="19"/>
        <v>9.4264620938628164E-4</v>
      </c>
    </row>
    <row r="138" spans="2:5" ht="17.100000000000001" customHeight="1" x14ac:dyDescent="0.3">
      <c r="B138" s="23" t="s">
        <v>217</v>
      </c>
      <c r="C138" s="5" t="s">
        <v>65</v>
      </c>
      <c r="D138" s="17">
        <v>24895</v>
      </c>
      <c r="E138" s="20">
        <f t="shared" si="19"/>
        <v>4.4936823104693139E-5</v>
      </c>
    </row>
    <row r="139" spans="2:5" ht="17.100000000000001" customHeight="1" x14ac:dyDescent="0.3">
      <c r="B139" s="24" t="s">
        <v>218</v>
      </c>
      <c r="C139" s="25" t="s">
        <v>34</v>
      </c>
      <c r="D139" s="26">
        <f>SUM(D140:D144)</f>
        <v>3339358</v>
      </c>
      <c r="E139" s="27">
        <f>SUM(E140:E144)</f>
        <v>6.0277220216606491E-3</v>
      </c>
    </row>
    <row r="140" spans="2:5" ht="21.9" customHeight="1" x14ac:dyDescent="0.3">
      <c r="B140" s="23" t="s">
        <v>219</v>
      </c>
      <c r="C140" s="5" t="s">
        <v>220</v>
      </c>
      <c r="D140" s="17">
        <v>57635</v>
      </c>
      <c r="E140" s="20">
        <f t="shared" si="19"/>
        <v>1.0403429602888087E-4</v>
      </c>
    </row>
    <row r="141" spans="2:5" ht="17.100000000000001" customHeight="1" x14ac:dyDescent="0.3">
      <c r="B141" s="23" t="s">
        <v>221</v>
      </c>
      <c r="C141" s="5" t="s">
        <v>59</v>
      </c>
      <c r="D141" s="17">
        <v>2913006</v>
      </c>
      <c r="E141" s="20">
        <f t="shared" si="19"/>
        <v>5.2581335740072201E-3</v>
      </c>
    </row>
    <row r="142" spans="2:5" ht="17.100000000000001" customHeight="1" x14ac:dyDescent="0.3">
      <c r="B142" s="23" t="s">
        <v>222</v>
      </c>
      <c r="C142" s="5" t="s">
        <v>61</v>
      </c>
      <c r="D142" s="17">
        <v>12437</v>
      </c>
      <c r="E142" s="20">
        <f t="shared" si="19"/>
        <v>2.2449458483754513E-5</v>
      </c>
    </row>
    <row r="143" spans="2:5" ht="17.100000000000001" customHeight="1" x14ac:dyDescent="0.3">
      <c r="B143" s="23" t="s">
        <v>223</v>
      </c>
      <c r="C143" s="5" t="s">
        <v>65</v>
      </c>
      <c r="D143" s="17">
        <v>345302</v>
      </c>
      <c r="E143" s="20">
        <f t="shared" si="19"/>
        <v>6.2328880866425996E-4</v>
      </c>
    </row>
    <row r="144" spans="2:5" ht="17.100000000000001" customHeight="1" x14ac:dyDescent="0.3">
      <c r="B144" s="23" t="s">
        <v>224</v>
      </c>
      <c r="C144" s="5" t="s">
        <v>67</v>
      </c>
      <c r="D144" s="17">
        <v>10978</v>
      </c>
      <c r="E144" s="20">
        <f t="shared" si="19"/>
        <v>1.9815884476534296E-5</v>
      </c>
    </row>
    <row r="145" spans="2:5" ht="17.100000000000001" customHeight="1" x14ac:dyDescent="0.3">
      <c r="B145" s="24" t="s">
        <v>225</v>
      </c>
      <c r="C145" s="25" t="s">
        <v>226</v>
      </c>
      <c r="D145" s="26">
        <f>D146</f>
        <v>2685392</v>
      </c>
      <c r="E145" s="27">
        <f>E146</f>
        <v>4.8472779783393502E-3</v>
      </c>
    </row>
    <row r="146" spans="2:5" ht="17.100000000000001" customHeight="1" x14ac:dyDescent="0.3">
      <c r="B146" s="23" t="s">
        <v>227</v>
      </c>
      <c r="C146" s="5" t="s">
        <v>228</v>
      </c>
      <c r="D146" s="17">
        <v>2685392</v>
      </c>
      <c r="E146" s="20">
        <f>D146/$D$211</f>
        <v>4.8472779783393502E-3</v>
      </c>
    </row>
    <row r="147" spans="2:5" ht="17.100000000000001" customHeight="1" x14ac:dyDescent="0.3">
      <c r="B147" s="24" t="s">
        <v>229</v>
      </c>
      <c r="C147" s="25" t="s">
        <v>230</v>
      </c>
      <c r="D147" s="26">
        <f>D148+D151+D153</f>
        <v>181838739</v>
      </c>
      <c r="E147" s="27">
        <f>E148+E151+E153</f>
        <v>0.32822877075812273</v>
      </c>
    </row>
    <row r="148" spans="2:5" ht="17.100000000000001" customHeight="1" x14ac:dyDescent="0.3">
      <c r="B148" s="24" t="s">
        <v>231</v>
      </c>
      <c r="C148" s="25" t="s">
        <v>232</v>
      </c>
      <c r="D148" s="26">
        <f>SUM(D149:D150)</f>
        <v>172072363</v>
      </c>
      <c r="E148" s="27">
        <f>SUM(E149:E150)</f>
        <v>0.31059993321299639</v>
      </c>
    </row>
    <row r="149" spans="2:5" ht="21.9" customHeight="1" x14ac:dyDescent="0.3">
      <c r="B149" s="23" t="s">
        <v>233</v>
      </c>
      <c r="C149" s="5" t="s">
        <v>234</v>
      </c>
      <c r="D149" s="17">
        <v>657319</v>
      </c>
      <c r="E149" s="20">
        <f t="shared" ref="E145:E155" si="20">D149/$D$211</f>
        <v>1.1864963898916968E-3</v>
      </c>
    </row>
    <row r="150" spans="2:5" ht="17.100000000000001" customHeight="1" x14ac:dyDescent="0.3">
      <c r="B150" s="23" t="s">
        <v>235</v>
      </c>
      <c r="C150" s="5" t="s">
        <v>236</v>
      </c>
      <c r="D150" s="17">
        <v>171415044</v>
      </c>
      <c r="E150" s="20">
        <f t="shared" si="20"/>
        <v>0.30941343682310468</v>
      </c>
    </row>
    <row r="151" spans="2:5" ht="17.100000000000001" customHeight="1" x14ac:dyDescent="0.3">
      <c r="B151" s="24" t="s">
        <v>237</v>
      </c>
      <c r="C151" s="25" t="s">
        <v>35</v>
      </c>
      <c r="D151" s="26">
        <f>D152</f>
        <v>9390685</v>
      </c>
      <c r="E151" s="27">
        <f>E152</f>
        <v>1.6950694945848374E-2</v>
      </c>
    </row>
    <row r="152" spans="2:5" ht="17.100000000000001" customHeight="1" x14ac:dyDescent="0.3">
      <c r="B152" s="23" t="s">
        <v>238</v>
      </c>
      <c r="C152" s="5" t="s">
        <v>239</v>
      </c>
      <c r="D152" s="17">
        <v>9390685</v>
      </c>
      <c r="E152" s="20">
        <f t="shared" si="20"/>
        <v>1.6950694945848374E-2</v>
      </c>
    </row>
    <row r="153" spans="2:5" ht="17.100000000000001" customHeight="1" x14ac:dyDescent="0.3">
      <c r="B153" s="24" t="s">
        <v>240</v>
      </c>
      <c r="C153" s="25" t="s">
        <v>241</v>
      </c>
      <c r="D153" s="26">
        <f>SUM(D154:D155)</f>
        <v>375691</v>
      </c>
      <c r="E153" s="27">
        <f>SUM(E154:E155)</f>
        <v>6.7814259927797833E-4</v>
      </c>
    </row>
    <row r="154" spans="2:5" ht="17.100000000000001" customHeight="1" x14ac:dyDescent="0.3">
      <c r="B154" s="23" t="s">
        <v>242</v>
      </c>
      <c r="C154" s="5" t="s">
        <v>243</v>
      </c>
      <c r="D154" s="17">
        <v>3268</v>
      </c>
      <c r="E154" s="20">
        <f t="shared" si="20"/>
        <v>5.8989169675090251E-6</v>
      </c>
    </row>
    <row r="155" spans="2:5" ht="17.100000000000001" customHeight="1" x14ac:dyDescent="0.3">
      <c r="B155" s="23" t="s">
        <v>244</v>
      </c>
      <c r="C155" s="5" t="s">
        <v>245</v>
      </c>
      <c r="D155" s="17">
        <v>372423</v>
      </c>
      <c r="E155" s="20">
        <f t="shared" si="20"/>
        <v>6.7224368231046929E-4</v>
      </c>
    </row>
    <row r="156" spans="2:5" ht="17.100000000000001" customHeight="1" x14ac:dyDescent="0.3">
      <c r="B156" s="24" t="s">
        <v>9</v>
      </c>
      <c r="C156" s="25" t="s">
        <v>246</v>
      </c>
      <c r="D156" s="26">
        <f>D157+D161+D174+D168</f>
        <v>36322731</v>
      </c>
      <c r="E156" s="27">
        <f>E157+E161+E174+E168</f>
        <v>6.5564496389891702E-2</v>
      </c>
    </row>
    <row r="157" spans="2:5" ht="17.100000000000001" customHeight="1" x14ac:dyDescent="0.3">
      <c r="B157" s="24" t="s">
        <v>247</v>
      </c>
      <c r="C157" s="25" t="s">
        <v>248</v>
      </c>
      <c r="D157" s="26">
        <f>D158</f>
        <v>1582954</v>
      </c>
      <c r="E157" s="27">
        <f>E158</f>
        <v>2.8573176895306859E-3</v>
      </c>
    </row>
    <row r="158" spans="2:5" ht="17.100000000000001" customHeight="1" x14ac:dyDescent="0.3">
      <c r="B158" s="24" t="s">
        <v>249</v>
      </c>
      <c r="C158" s="25" t="s">
        <v>248</v>
      </c>
      <c r="D158" s="26">
        <f>SUM(D159:D160)</f>
        <v>1582954</v>
      </c>
      <c r="E158" s="27">
        <f>SUM(E159:E160)</f>
        <v>2.8573176895306859E-3</v>
      </c>
    </row>
    <row r="159" spans="2:5" ht="17.100000000000001" customHeight="1" x14ac:dyDescent="0.3">
      <c r="B159" s="23" t="s">
        <v>250</v>
      </c>
      <c r="C159" s="5" t="s">
        <v>251</v>
      </c>
      <c r="D159" s="17">
        <v>368000</v>
      </c>
      <c r="E159" s="20">
        <f t="shared" ref="E159:E160" si="21">D159/$D$211</f>
        <v>6.6425992779783395E-4</v>
      </c>
    </row>
    <row r="160" spans="2:5" ht="17.100000000000001" customHeight="1" x14ac:dyDescent="0.3">
      <c r="B160" s="23" t="s">
        <v>252</v>
      </c>
      <c r="C160" s="5" t="s">
        <v>253</v>
      </c>
      <c r="D160" s="17">
        <v>1214954</v>
      </c>
      <c r="E160" s="20">
        <f t="shared" si="21"/>
        <v>2.1930577617328521E-3</v>
      </c>
    </row>
    <row r="161" spans="2:5" ht="21.9" customHeight="1" x14ac:dyDescent="0.3">
      <c r="B161" s="24" t="s">
        <v>254</v>
      </c>
      <c r="C161" s="25" t="s">
        <v>255</v>
      </c>
      <c r="D161" s="26">
        <f>D162</f>
        <v>19297238</v>
      </c>
      <c r="E161" s="27">
        <f>E162</f>
        <v>3.4832559566787005E-2</v>
      </c>
    </row>
    <row r="162" spans="2:5" ht="17.100000000000001" customHeight="1" x14ac:dyDescent="0.3">
      <c r="B162" s="24" t="s">
        <v>256</v>
      </c>
      <c r="C162" s="25" t="s">
        <v>255</v>
      </c>
      <c r="D162" s="26">
        <f>SUM(D163:D167)</f>
        <v>19297238</v>
      </c>
      <c r="E162" s="27">
        <f>SUM(E163:E167)</f>
        <v>3.4832559566787005E-2</v>
      </c>
    </row>
    <row r="163" spans="2:5" ht="17.100000000000001" customHeight="1" x14ac:dyDescent="0.3">
      <c r="B163" s="23" t="s">
        <v>257</v>
      </c>
      <c r="C163" s="5" t="s">
        <v>258</v>
      </c>
      <c r="D163" s="17">
        <v>3247252</v>
      </c>
      <c r="E163" s="20">
        <f t="shared" ref="E163:E167" si="22">D163/$D$211</f>
        <v>5.861465703971119E-3</v>
      </c>
    </row>
    <row r="164" spans="2:5" ht="17.100000000000001" customHeight="1" x14ac:dyDescent="0.3">
      <c r="B164" s="23" t="s">
        <v>259</v>
      </c>
      <c r="C164" s="5" t="s">
        <v>260</v>
      </c>
      <c r="D164" s="17">
        <v>1862327</v>
      </c>
      <c r="E164" s="20">
        <f t="shared" si="22"/>
        <v>3.3616010830324911E-3</v>
      </c>
    </row>
    <row r="165" spans="2:5" ht="17.100000000000001" customHeight="1" x14ac:dyDescent="0.3">
      <c r="B165" s="23" t="s">
        <v>261</v>
      </c>
      <c r="C165" s="5" t="s">
        <v>262</v>
      </c>
      <c r="D165" s="17">
        <v>7400223</v>
      </c>
      <c r="E165" s="20">
        <f t="shared" si="22"/>
        <v>1.3357803249097473E-2</v>
      </c>
    </row>
    <row r="166" spans="2:5" ht="17.100000000000001" customHeight="1" x14ac:dyDescent="0.3">
      <c r="B166" s="23" t="s">
        <v>263</v>
      </c>
      <c r="C166" s="5" t="s">
        <v>264</v>
      </c>
      <c r="D166" s="17">
        <v>6785175</v>
      </c>
      <c r="E166" s="20">
        <f t="shared" si="22"/>
        <v>1.2247608303249098E-2</v>
      </c>
    </row>
    <row r="167" spans="2:5" ht="17.100000000000001" customHeight="1" x14ac:dyDescent="0.3">
      <c r="B167" s="23" t="s">
        <v>265</v>
      </c>
      <c r="C167" s="5" t="s">
        <v>266</v>
      </c>
      <c r="D167" s="17">
        <v>2261</v>
      </c>
      <c r="E167" s="20">
        <f t="shared" si="22"/>
        <v>4.0812274368231051E-6</v>
      </c>
    </row>
    <row r="168" spans="2:5" ht="17.100000000000001" customHeight="1" x14ac:dyDescent="0.3">
      <c r="B168" s="24" t="s">
        <v>267</v>
      </c>
      <c r="C168" s="25" t="s">
        <v>268</v>
      </c>
      <c r="D168" s="26">
        <f>D169+D172</f>
        <v>1127039</v>
      </c>
      <c r="E168" s="27">
        <f>E169+E172</f>
        <v>2.0343664259927798E-3</v>
      </c>
    </row>
    <row r="169" spans="2:5" ht="17.100000000000001" customHeight="1" x14ac:dyDescent="0.3">
      <c r="B169" s="24" t="s">
        <v>269</v>
      </c>
      <c r="C169" s="25" t="s">
        <v>270</v>
      </c>
      <c r="D169" s="26">
        <f>SUM(D170:D171)</f>
        <v>791099</v>
      </c>
      <c r="E169" s="27">
        <f>SUM(E170:E171)</f>
        <v>1.4279765342960289E-3</v>
      </c>
    </row>
    <row r="170" spans="2:5" ht="21.9" customHeight="1" x14ac:dyDescent="0.3">
      <c r="B170" s="23" t="s">
        <v>271</v>
      </c>
      <c r="C170" s="5" t="s">
        <v>272</v>
      </c>
      <c r="D170" s="17">
        <v>677099</v>
      </c>
      <c r="E170" s="20">
        <f t="shared" ref="E170:E171" si="23">D170/$D$211</f>
        <v>1.2222003610108303E-3</v>
      </c>
    </row>
    <row r="171" spans="2:5" ht="17.100000000000001" customHeight="1" x14ac:dyDescent="0.3">
      <c r="B171" s="23" t="s">
        <v>273</v>
      </c>
      <c r="C171" s="5" t="s">
        <v>274</v>
      </c>
      <c r="D171" s="17">
        <v>114000</v>
      </c>
      <c r="E171" s="20">
        <f t="shared" si="23"/>
        <v>2.0577617328519854E-4</v>
      </c>
    </row>
    <row r="172" spans="2:5" ht="17.100000000000001" customHeight="1" x14ac:dyDescent="0.3">
      <c r="B172" s="24" t="s">
        <v>275</v>
      </c>
      <c r="C172" s="25" t="s">
        <v>276</v>
      </c>
      <c r="D172" s="26">
        <f>D173</f>
        <v>335940</v>
      </c>
      <c r="E172" s="27">
        <f>E173</f>
        <v>6.0638989169675087E-4</v>
      </c>
    </row>
    <row r="173" spans="2:5" ht="17.100000000000001" customHeight="1" x14ac:dyDescent="0.3">
      <c r="B173" s="23" t="s">
        <v>277</v>
      </c>
      <c r="C173" s="5" t="s">
        <v>278</v>
      </c>
      <c r="D173" s="17">
        <v>335940</v>
      </c>
      <c r="E173" s="20">
        <f t="shared" ref="E172:E177" si="24">D173/$D$211</f>
        <v>6.0638989169675087E-4</v>
      </c>
    </row>
    <row r="174" spans="2:5" ht="17.100000000000001" customHeight="1" x14ac:dyDescent="0.3">
      <c r="B174" s="24" t="s">
        <v>279</v>
      </c>
      <c r="C174" s="25" t="s">
        <v>280</v>
      </c>
      <c r="D174" s="26">
        <f>D175</f>
        <v>14315500</v>
      </c>
      <c r="E174" s="27">
        <f>E175</f>
        <v>2.5840252707581227E-2</v>
      </c>
    </row>
    <row r="175" spans="2:5" ht="17.100000000000001" customHeight="1" x14ac:dyDescent="0.3">
      <c r="B175" s="24" t="s">
        <v>281</v>
      </c>
      <c r="C175" s="25" t="s">
        <v>280</v>
      </c>
      <c r="D175" s="26">
        <f>D176</f>
        <v>14315500</v>
      </c>
      <c r="E175" s="27">
        <f>E176</f>
        <v>2.5840252707581227E-2</v>
      </c>
    </row>
    <row r="176" spans="2:5" ht="17.100000000000001" customHeight="1" x14ac:dyDescent="0.3">
      <c r="B176" s="23" t="s">
        <v>282</v>
      </c>
      <c r="C176" s="5" t="s">
        <v>283</v>
      </c>
      <c r="D176" s="17">
        <v>14315500</v>
      </c>
      <c r="E176" s="20">
        <f t="shared" si="24"/>
        <v>2.5840252707581227E-2</v>
      </c>
    </row>
    <row r="177" spans="2:5" ht="17.100000000000001" customHeight="1" x14ac:dyDescent="0.3">
      <c r="B177" s="24" t="s">
        <v>11</v>
      </c>
      <c r="C177" s="25" t="s">
        <v>284</v>
      </c>
      <c r="D177" s="26">
        <f>D178</f>
        <v>6528865</v>
      </c>
      <c r="E177" s="27">
        <f>E178</f>
        <v>1.1784954873646209E-2</v>
      </c>
    </row>
    <row r="178" spans="2:5" ht="21.9" customHeight="1" x14ac:dyDescent="0.3">
      <c r="B178" s="24" t="s">
        <v>285</v>
      </c>
      <c r="C178" s="25" t="s">
        <v>286</v>
      </c>
      <c r="D178" s="26">
        <f>D179</f>
        <v>6528865</v>
      </c>
      <c r="E178" s="27">
        <f>E179</f>
        <v>1.1784954873646209E-2</v>
      </c>
    </row>
    <row r="179" spans="2:5" ht="17.100000000000001" customHeight="1" x14ac:dyDescent="0.3">
      <c r="B179" s="24" t="s">
        <v>287</v>
      </c>
      <c r="C179" s="25" t="s">
        <v>288</v>
      </c>
      <c r="D179" s="26">
        <f>D180</f>
        <v>6528865</v>
      </c>
      <c r="E179" s="27">
        <f>E180</f>
        <v>1.1784954873646209E-2</v>
      </c>
    </row>
    <row r="180" spans="2:5" ht="17.100000000000001" customHeight="1" x14ac:dyDescent="0.3">
      <c r="B180" s="23" t="s">
        <v>289</v>
      </c>
      <c r="C180" s="5" t="s">
        <v>290</v>
      </c>
      <c r="D180" s="17">
        <v>6528865</v>
      </c>
      <c r="E180" s="20">
        <f t="shared" ref="E180" si="25">D180/$D$211</f>
        <v>1.1784954873646209E-2</v>
      </c>
    </row>
    <row r="181" spans="2:5" ht="17.100000000000001" customHeight="1" x14ac:dyDescent="0.3">
      <c r="B181" s="24" t="s">
        <v>13</v>
      </c>
      <c r="C181" s="25" t="s">
        <v>291</v>
      </c>
      <c r="D181" s="26">
        <f>D182+D185</f>
        <v>20213973</v>
      </c>
      <c r="E181" s="27">
        <f>E182+E185</f>
        <v>3.6487315884476533E-2</v>
      </c>
    </row>
    <row r="182" spans="2:5" ht="17.100000000000001" customHeight="1" x14ac:dyDescent="0.3">
      <c r="B182" s="24" t="s">
        <v>292</v>
      </c>
      <c r="C182" s="25" t="s">
        <v>293</v>
      </c>
      <c r="D182" s="26">
        <f>D183</f>
        <v>5438289</v>
      </c>
      <c r="E182" s="27">
        <f>E183</f>
        <v>9.8164061371841162E-3</v>
      </c>
    </row>
    <row r="183" spans="2:5" ht="17.100000000000001" customHeight="1" x14ac:dyDescent="0.3">
      <c r="B183" s="24" t="s">
        <v>294</v>
      </c>
      <c r="C183" s="25" t="s">
        <v>293</v>
      </c>
      <c r="D183" s="26">
        <f>D184</f>
        <v>5438289</v>
      </c>
      <c r="E183" s="27">
        <f>E184</f>
        <v>9.8164061371841162E-3</v>
      </c>
    </row>
    <row r="184" spans="2:5" ht="17.100000000000001" customHeight="1" x14ac:dyDescent="0.3">
      <c r="B184" s="23" t="s">
        <v>295</v>
      </c>
      <c r="C184" s="5" t="s">
        <v>296</v>
      </c>
      <c r="D184" s="17">
        <v>5438289</v>
      </c>
      <c r="E184" s="20">
        <f t="shared" ref="E184" si="26">D184/$D$211</f>
        <v>9.8164061371841162E-3</v>
      </c>
    </row>
    <row r="185" spans="2:5" ht="17.100000000000001" customHeight="1" x14ac:dyDescent="0.3">
      <c r="B185" s="24" t="s">
        <v>297</v>
      </c>
      <c r="C185" s="25" t="s">
        <v>298</v>
      </c>
      <c r="D185" s="26">
        <f>D186</f>
        <v>14775684</v>
      </c>
      <c r="E185" s="27">
        <f>E186</f>
        <v>2.6670909747292419E-2</v>
      </c>
    </row>
    <row r="186" spans="2:5" ht="17.100000000000001" customHeight="1" x14ac:dyDescent="0.3">
      <c r="B186" s="24" t="s">
        <v>299</v>
      </c>
      <c r="C186" s="25" t="s">
        <v>298</v>
      </c>
      <c r="D186" s="26">
        <f>SUM(D187:D188)</f>
        <v>14775684</v>
      </c>
      <c r="E186" s="27">
        <f>SUM(E187:E188)</f>
        <v>2.6670909747292419E-2</v>
      </c>
    </row>
    <row r="187" spans="2:5" ht="17.100000000000001" customHeight="1" x14ac:dyDescent="0.3">
      <c r="B187" s="23" t="s">
        <v>300</v>
      </c>
      <c r="C187" s="5" t="s">
        <v>301</v>
      </c>
      <c r="D187" s="17">
        <v>8793626</v>
      </c>
      <c r="E187" s="20">
        <f t="shared" ref="E187:E188" si="27">D187/$D$211</f>
        <v>1.5872971119133574E-2</v>
      </c>
    </row>
    <row r="188" spans="2:5" ht="17.100000000000001" customHeight="1" x14ac:dyDescent="0.3">
      <c r="B188" s="23" t="s">
        <v>302</v>
      </c>
      <c r="C188" s="5" t="s">
        <v>303</v>
      </c>
      <c r="D188" s="17">
        <v>5982058</v>
      </c>
      <c r="E188" s="20">
        <f t="shared" si="27"/>
        <v>1.0797938628158844E-2</v>
      </c>
    </row>
    <row r="189" spans="2:5" ht="17.100000000000001" customHeight="1" x14ac:dyDescent="0.3">
      <c r="B189" s="24" t="s">
        <v>15</v>
      </c>
      <c r="C189" s="25" t="s">
        <v>304</v>
      </c>
      <c r="D189" s="26">
        <f>D190</f>
        <v>4589391</v>
      </c>
      <c r="E189" s="27">
        <f>E190</f>
        <v>8.2840992779783396E-3</v>
      </c>
    </row>
    <row r="190" spans="2:5" ht="17.100000000000001" customHeight="1" x14ac:dyDescent="0.3">
      <c r="B190" s="24" t="s">
        <v>305</v>
      </c>
      <c r="C190" s="25" t="s">
        <v>306</v>
      </c>
      <c r="D190" s="26">
        <f>D191</f>
        <v>4589391</v>
      </c>
      <c r="E190" s="27">
        <f>E191</f>
        <v>8.2840992779783396E-3</v>
      </c>
    </row>
    <row r="191" spans="2:5" ht="17.100000000000001" customHeight="1" x14ac:dyDescent="0.3">
      <c r="B191" s="24" t="s">
        <v>307</v>
      </c>
      <c r="C191" s="25" t="s">
        <v>308</v>
      </c>
      <c r="D191" s="26">
        <f>SUM(D192:D193)</f>
        <v>4589391</v>
      </c>
      <c r="E191" s="27">
        <f>SUM(E192:E193)</f>
        <v>8.2840992779783396E-3</v>
      </c>
    </row>
    <row r="192" spans="2:5" ht="17.100000000000001" customHeight="1" x14ac:dyDescent="0.3">
      <c r="B192" s="23" t="s">
        <v>309</v>
      </c>
      <c r="C192" s="5" t="s">
        <v>310</v>
      </c>
      <c r="D192" s="17">
        <v>857338</v>
      </c>
      <c r="E192" s="20">
        <f t="shared" ref="E192:E193" si="28">D192/$D$211</f>
        <v>1.5475415162454873E-3</v>
      </c>
    </row>
    <row r="193" spans="2:5" ht="17.100000000000001" customHeight="1" x14ac:dyDescent="0.3">
      <c r="B193" s="23" t="s">
        <v>311</v>
      </c>
      <c r="C193" s="5" t="s">
        <v>312</v>
      </c>
      <c r="D193" s="17">
        <v>3732053</v>
      </c>
      <c r="E193" s="20">
        <f t="shared" si="28"/>
        <v>6.7365577617328519E-3</v>
      </c>
    </row>
    <row r="194" spans="2:5" ht="17.100000000000001" customHeight="1" x14ac:dyDescent="0.3">
      <c r="B194" s="24" t="s">
        <v>17</v>
      </c>
      <c r="C194" s="25" t="s">
        <v>313</v>
      </c>
      <c r="D194" s="26">
        <f>D196+D199</f>
        <v>10196612</v>
      </c>
      <c r="E194" s="27">
        <f>E196+E199</f>
        <v>1.8405436823104693E-2</v>
      </c>
    </row>
    <row r="195" spans="2:5" ht="17.100000000000001" customHeight="1" x14ac:dyDescent="0.3">
      <c r="B195" s="24" t="s">
        <v>314</v>
      </c>
      <c r="C195" s="25" t="s">
        <v>315</v>
      </c>
      <c r="D195" s="26">
        <f>D196+D199</f>
        <v>10196612</v>
      </c>
      <c r="E195" s="27">
        <f>E196+E199</f>
        <v>1.8405436823104693E-2</v>
      </c>
    </row>
    <row r="196" spans="2:5" ht="17.100000000000001" customHeight="1" x14ac:dyDescent="0.3">
      <c r="B196" s="24" t="s">
        <v>316</v>
      </c>
      <c r="C196" s="25" t="s">
        <v>317</v>
      </c>
      <c r="D196" s="26">
        <f>SUM(D197:D198)</f>
        <v>9118932</v>
      </c>
      <c r="E196" s="27">
        <f>SUM(E197:E198)</f>
        <v>1.6460166064981949E-2</v>
      </c>
    </row>
    <row r="197" spans="2:5" ht="17.100000000000001" customHeight="1" x14ac:dyDescent="0.3">
      <c r="B197" s="23" t="s">
        <v>318</v>
      </c>
      <c r="C197" s="5" t="s">
        <v>319</v>
      </c>
      <c r="D197" s="17">
        <v>8502175</v>
      </c>
      <c r="E197" s="20">
        <f t="shared" ref="E197:E198" si="29">D197/$D$211</f>
        <v>1.5346886281588448E-2</v>
      </c>
    </row>
    <row r="198" spans="2:5" ht="17.100000000000001" customHeight="1" x14ac:dyDescent="0.3">
      <c r="B198" s="23" t="s">
        <v>320</v>
      </c>
      <c r="C198" s="5" t="s">
        <v>321</v>
      </c>
      <c r="D198" s="17">
        <v>616757</v>
      </c>
      <c r="E198" s="20">
        <f t="shared" si="29"/>
        <v>1.1132797833935018E-3</v>
      </c>
    </row>
    <row r="199" spans="2:5" ht="17.100000000000001" customHeight="1" x14ac:dyDescent="0.3">
      <c r="B199" s="24" t="s">
        <v>322</v>
      </c>
      <c r="C199" s="25" t="s">
        <v>323</v>
      </c>
      <c r="D199" s="26">
        <f>D200</f>
        <v>1077680</v>
      </c>
      <c r="E199" s="27">
        <f>E200</f>
        <v>1.9452707581227436E-3</v>
      </c>
    </row>
    <row r="200" spans="2:5" ht="17.100000000000001" customHeight="1" x14ac:dyDescent="0.3">
      <c r="B200" s="23" t="s">
        <v>324</v>
      </c>
      <c r="C200" s="5" t="s">
        <v>325</v>
      </c>
      <c r="D200" s="17">
        <v>1077680</v>
      </c>
      <c r="E200" s="20">
        <f t="shared" ref="E200" si="30">D200/$D$211</f>
        <v>1.9452707581227436E-3</v>
      </c>
    </row>
    <row r="201" spans="2:5" ht="17.100000000000001" customHeight="1" x14ac:dyDescent="0.3">
      <c r="B201" s="24" t="s">
        <v>326</v>
      </c>
      <c r="C201" s="25" t="s">
        <v>327</v>
      </c>
      <c r="D201" s="26">
        <f>D202</f>
        <v>589373</v>
      </c>
      <c r="E201" s="27">
        <f>E202</f>
        <v>1.0638501805054152E-3</v>
      </c>
    </row>
    <row r="202" spans="2:5" ht="17.100000000000001" customHeight="1" x14ac:dyDescent="0.3">
      <c r="B202" s="24" t="s">
        <v>328</v>
      </c>
      <c r="C202" s="25" t="s">
        <v>329</v>
      </c>
      <c r="D202" s="26">
        <f>D203</f>
        <v>589373</v>
      </c>
      <c r="E202" s="27">
        <f>E203</f>
        <v>1.0638501805054152E-3</v>
      </c>
    </row>
    <row r="203" spans="2:5" ht="17.100000000000001" customHeight="1" x14ac:dyDescent="0.3">
      <c r="B203" s="24" t="s">
        <v>330</v>
      </c>
      <c r="C203" s="25" t="s">
        <v>331</v>
      </c>
      <c r="D203" s="26">
        <f>D204</f>
        <v>589373</v>
      </c>
      <c r="E203" s="27">
        <f>E204</f>
        <v>1.0638501805054152E-3</v>
      </c>
    </row>
    <row r="204" spans="2:5" ht="17.100000000000001" customHeight="1" x14ac:dyDescent="0.3">
      <c r="B204" s="23" t="s">
        <v>332</v>
      </c>
      <c r="C204" s="5" t="s">
        <v>333</v>
      </c>
      <c r="D204" s="17">
        <v>589373</v>
      </c>
      <c r="E204" s="20">
        <f t="shared" ref="E204" si="31">D204/$D$211</f>
        <v>1.0638501805054152E-3</v>
      </c>
    </row>
    <row r="205" spans="2:5" ht="17.100000000000001" customHeight="1" x14ac:dyDescent="0.3">
      <c r="B205" s="24" t="s">
        <v>334</v>
      </c>
      <c r="C205" s="25" t="s">
        <v>335</v>
      </c>
      <c r="D205" s="26">
        <f>D206</f>
        <v>821732</v>
      </c>
      <c r="E205" s="27">
        <f>E206</f>
        <v>1.4832707581227435E-3</v>
      </c>
    </row>
    <row r="206" spans="2:5" ht="17.100000000000001" customHeight="1" x14ac:dyDescent="0.3">
      <c r="B206" s="24" t="s">
        <v>336</v>
      </c>
      <c r="C206" s="25" t="s">
        <v>337</v>
      </c>
      <c r="D206" s="26">
        <f>D207</f>
        <v>821732</v>
      </c>
      <c r="E206" s="27">
        <f>E207</f>
        <v>1.4832707581227435E-3</v>
      </c>
    </row>
    <row r="207" spans="2:5" ht="17.100000000000001" customHeight="1" x14ac:dyDescent="0.3">
      <c r="B207" s="24" t="s">
        <v>338</v>
      </c>
      <c r="C207" s="25" t="s">
        <v>339</v>
      </c>
      <c r="D207" s="26">
        <f>SUM(D208:D210)</f>
        <v>821732</v>
      </c>
      <c r="E207" s="27">
        <f>SUM(E208:E210)</f>
        <v>1.4832707581227435E-3</v>
      </c>
    </row>
    <row r="208" spans="2:5" ht="17.100000000000001" customHeight="1" x14ac:dyDescent="0.3">
      <c r="B208" s="23" t="s">
        <v>340</v>
      </c>
      <c r="C208" s="5" t="s">
        <v>341</v>
      </c>
      <c r="D208" s="17">
        <v>67719</v>
      </c>
      <c r="E208" s="20">
        <f t="shared" ref="E208:E210" si="32">D208/$D$211</f>
        <v>1.2223646209386281E-4</v>
      </c>
    </row>
    <row r="209" spans="2:5" ht="17.100000000000001" customHeight="1" x14ac:dyDescent="0.3">
      <c r="B209" s="23" t="s">
        <v>342</v>
      </c>
      <c r="C209" s="5" t="s">
        <v>343</v>
      </c>
      <c r="D209" s="17">
        <v>0</v>
      </c>
      <c r="E209" s="20">
        <f t="shared" si="32"/>
        <v>0</v>
      </c>
    </row>
    <row r="210" spans="2:5" ht="17.100000000000001" customHeight="1" thickBot="1" x14ac:dyDescent="0.35">
      <c r="B210" s="23" t="s">
        <v>344</v>
      </c>
      <c r="C210" s="5" t="s">
        <v>345</v>
      </c>
      <c r="D210" s="17">
        <v>754013</v>
      </c>
      <c r="E210" s="20">
        <f t="shared" si="32"/>
        <v>1.3610342960288808E-3</v>
      </c>
    </row>
    <row r="211" spans="2:5" ht="17.100000000000001" customHeight="1" thickBot="1" x14ac:dyDescent="0.35">
      <c r="B211" s="28" t="s">
        <v>2</v>
      </c>
      <c r="C211" s="29"/>
      <c r="D211" s="18">
        <f>D10+D156+D177+D181+D189+D194+D201+D205</f>
        <v>554000000</v>
      </c>
      <c r="E211" s="21">
        <f>E10+E156+E177+E181+E189+E194+E201+E205</f>
        <v>0.99999999999999989</v>
      </c>
    </row>
    <row r="212" spans="2:5" ht="17.100000000000001" customHeight="1" x14ac:dyDescent="0.3">
      <c r="B212" s="2"/>
      <c r="C212" s="2"/>
      <c r="D212" s="9"/>
    </row>
    <row r="213" spans="2:5" ht="17.100000000000001" customHeight="1" x14ac:dyDescent="0.3">
      <c r="B213" s="7"/>
    </row>
    <row r="216" spans="2:5" x14ac:dyDescent="0.3">
      <c r="D216" s="14"/>
    </row>
  </sheetData>
  <mergeCells count="3">
    <mergeCell ref="B211:C211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3" ma:contentTypeDescription="Crie um novo documento." ma:contentTypeScope="" ma:versionID="d4bf74f9d92845c94c19329518de88b8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fbbb1d64623c39d9e72e2055bf119d65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81D7158-7469-4692-8A10-64A8B51ED0D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A27C4E2-5B6E-4974-81A0-2427B945625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bd33aee-67a4-431d-ace2-af54a0e24dbc"/>
    <ds:schemaRef ds:uri="518f0e3b-2d0d-4cc1-8f84-fd83e3e1d8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1192092-1A10-4E31-ABED-A07A64F9E274}">
  <ds:schemaRefs>
    <ds:schemaRef ds:uri="http://schemas.microsoft.com/office/2006/metadata/properties"/>
    <ds:schemaRef ds:uri="7bd33aee-67a4-431d-ace2-af54a0e24dbc"/>
    <ds:schemaRef ds:uri="http://purl.org/dc/elements/1.1/"/>
    <ds:schemaRef ds:uri="http://purl.org/dc/dcmitype/"/>
    <ds:schemaRef ds:uri="http://purl.org/dc/terms/"/>
    <ds:schemaRef ds:uri="http://schemas.microsoft.com/office/2006/documentManagement/types"/>
    <ds:schemaRef ds:uri="518f0e3b-2d0d-4cc1-8f84-fd83e3e1d86f"/>
    <ds:schemaRef ds:uri="http://schemas.microsoft.com/office/infopath/2007/PartnerControls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Despesas</vt:lpstr>
      <vt:lpstr>Despesas!Area_de_impressao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VANIA SILVEIRA KNAK</cp:lastModifiedBy>
  <cp:lastPrinted>2022-03-15T16:33:09Z</cp:lastPrinted>
  <dcterms:created xsi:type="dcterms:W3CDTF">2017-05-25T17:18:17Z</dcterms:created>
  <dcterms:modified xsi:type="dcterms:W3CDTF">2025-01-22T14:15:10Z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</Properties>
</file>